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trlProps/ctrlProp18.xml" ContentType="application/vnd.ms-excel.controlpropertie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HARE\Public\LEAN\"/>
    </mc:Choice>
  </mc:AlternateContent>
  <bookViews>
    <workbookView xWindow="0" yWindow="0" windowWidth="28800" windowHeight="12375"/>
  </bookViews>
  <sheets>
    <sheet name="1-General directions" sheetId="5" r:id="rId1"/>
    <sheet name="2-Rent Schedule Section 8" sheetId="8" r:id="rId2"/>
    <sheet name="3-Rent Sch S8, LIHTC, FH &amp; RLP" sheetId="7" r:id="rId3"/>
    <sheet name="4-Mgmt Svcs Addendum A" sheetId="3" r:id="rId4"/>
    <sheet name="5-RSC Addendum B" sheetId="2" r:id="rId5"/>
    <sheet name="6-Transaction Schedules" sheetId="14" r:id="rId6"/>
    <sheet name="7-Commercial Schedule" sheetId="15" r:id="rId7"/>
    <sheet name="8-Annual Budget" sheetId="10" r:id="rId8"/>
    <sheet name="MH Review Worksheet (year)" sheetId="17" state="hidden" r:id="rId9"/>
    <sheet name="Budget Review Report" sheetId="13" state="hidden" r:id="rId10"/>
    <sheet name="Sheet1" sheetId="12" state="hidden" r:id="rId11"/>
  </sheets>
  <definedNames>
    <definedName name="_xlnm.Print_Area" localSheetId="0">'1-General directions'!$B$1:$J$15</definedName>
    <definedName name="_xlnm.Print_Area" localSheetId="1">'2-Rent Schedule Section 8'!$A$1:$J$50</definedName>
    <definedName name="_xlnm.Print_Area" localSheetId="2">'3-Rent Sch S8, LIHTC, FH &amp; RLP'!$A$1:$L$79</definedName>
    <definedName name="_xlnm.Print_Area" localSheetId="3">'4-Mgmt Svcs Addendum A'!$B$1:$J$34</definedName>
    <definedName name="_xlnm.Print_Area" localSheetId="4">'5-RSC Addendum B'!$B$1:$J$35</definedName>
    <definedName name="_xlnm.Print_Area" localSheetId="5">'6-Transaction Schedules'!$A$1:$J$45</definedName>
    <definedName name="_xlnm.Print_Area" localSheetId="6">'7-Commercial Schedule'!$A$1:$J$26</definedName>
    <definedName name="_xlnm.Print_Area" localSheetId="7">'8-Annual Budget'!$B$1:$J$104</definedName>
    <definedName name="_xlnm.Print_Area" localSheetId="9">'Budget Review Report'!$A$1:$E$53</definedName>
    <definedName name="restrictions">Sheet1!$B$11:$B$38</definedName>
  </definedNames>
  <calcPr calcId="152511"/>
</workbook>
</file>

<file path=xl/calcChain.xml><?xml version="1.0" encoding="utf-8"?>
<calcChain xmlns="http://schemas.openxmlformats.org/spreadsheetml/2006/main">
  <c r="K32" i="17" l="1"/>
  <c r="J32" i="17"/>
  <c r="D15" i="17"/>
  <c r="D14" i="17"/>
  <c r="D13" i="17"/>
  <c r="D65" i="7"/>
  <c r="D64" i="7"/>
  <c r="I19" i="14" l="1"/>
  <c r="I18" i="14"/>
  <c r="I17" i="14"/>
  <c r="I16" i="14"/>
  <c r="F45" i="14"/>
  <c r="F46" i="10"/>
  <c r="F47" i="10"/>
  <c r="F48" i="10"/>
  <c r="F49" i="10"/>
  <c r="F50" i="10"/>
  <c r="F51" i="10"/>
  <c r="F52" i="10"/>
  <c r="F53" i="10"/>
  <c r="F54" i="10"/>
  <c r="F45" i="10"/>
  <c r="F43" i="10"/>
  <c r="F42" i="10"/>
  <c r="F35" i="10"/>
  <c r="F34" i="10"/>
  <c r="F33" i="10"/>
  <c r="F30" i="10"/>
  <c r="F22" i="15"/>
  <c r="F23" i="15"/>
  <c r="F24" i="15"/>
  <c r="F21" i="15"/>
  <c r="F16" i="15"/>
  <c r="F17" i="15"/>
  <c r="F18" i="15"/>
  <c r="F26" i="2"/>
  <c r="F27" i="2"/>
  <c r="F28" i="2"/>
  <c r="F29" i="2"/>
  <c r="F30" i="2"/>
  <c r="F31" i="2"/>
  <c r="F32" i="2"/>
  <c r="F33" i="2"/>
  <c r="F25" i="2"/>
  <c r="F18" i="2"/>
  <c r="F19" i="2"/>
  <c r="F20" i="2"/>
  <c r="F21" i="2"/>
  <c r="F22" i="2"/>
  <c r="F24" i="3"/>
  <c r="F25" i="3"/>
  <c r="F26" i="3"/>
  <c r="F27" i="3"/>
  <c r="F28" i="3"/>
  <c r="E97" i="10" l="1"/>
  <c r="H20" i="14" l="1"/>
  <c r="G97" i="10" s="1"/>
  <c r="E20" i="14"/>
  <c r="G20" i="14"/>
  <c r="E95" i="10" l="1"/>
  <c r="G95" i="10"/>
  <c r="G98" i="10"/>
  <c r="E27" i="13" s="1"/>
  <c r="E45" i="14"/>
  <c r="E98" i="10" s="1"/>
  <c r="G13" i="17" l="1"/>
  <c r="G15" i="17"/>
  <c r="G14" i="17"/>
  <c r="D45" i="8" l="1"/>
  <c r="D42" i="8"/>
  <c r="I27" i="8"/>
  <c r="I28" i="8"/>
  <c r="I29" i="8"/>
  <c r="I30" i="8"/>
  <c r="I31" i="8"/>
  <c r="I32" i="8"/>
  <c r="I33" i="8"/>
  <c r="I34" i="8"/>
  <c r="I35" i="8"/>
  <c r="I36" i="8"/>
  <c r="F27" i="17" l="1"/>
  <c r="D27" i="17"/>
  <c r="D26" i="17"/>
  <c r="E27" i="17" l="1"/>
  <c r="G27" i="17" s="1"/>
  <c r="I18" i="8" l="1"/>
  <c r="D15" i="14" l="1"/>
  <c r="K4" i="17"/>
  <c r="J6" i="17"/>
  <c r="J4" i="17"/>
  <c r="J30" i="17"/>
  <c r="J26" i="17"/>
  <c r="J24" i="17"/>
  <c r="J16" i="17"/>
  <c r="I54" i="10"/>
  <c r="L32" i="17" l="1"/>
  <c r="M32" i="17" s="1"/>
  <c r="B11" i="13" l="1"/>
  <c r="G102" i="10" l="1"/>
  <c r="C102" i="10"/>
  <c r="D102" i="10"/>
  <c r="E102" i="10"/>
  <c r="F23" i="17" s="1"/>
  <c r="J17" i="3" l="1"/>
  <c r="J16" i="3"/>
  <c r="J13" i="3"/>
  <c r="J12" i="3"/>
  <c r="C13" i="3"/>
  <c r="C14" i="3"/>
  <c r="C15" i="3"/>
  <c r="C16" i="3"/>
  <c r="C17" i="3"/>
  <c r="C18" i="3"/>
  <c r="C12" i="3"/>
  <c r="J17" i="10"/>
  <c r="B6" i="13" s="1"/>
  <c r="J16" i="10"/>
  <c r="J13" i="10"/>
  <c r="J12" i="10"/>
  <c r="C13" i="10"/>
  <c r="C14" i="10"/>
  <c r="B10" i="13" s="1"/>
  <c r="C15" i="10"/>
  <c r="C16" i="10"/>
  <c r="C17" i="10"/>
  <c r="C18" i="10"/>
  <c r="C12" i="10"/>
  <c r="C3" i="17" l="1"/>
  <c r="C6" i="17"/>
  <c r="H54" i="10"/>
  <c r="B9" i="13"/>
  <c r="C5" i="17"/>
  <c r="B8" i="13"/>
  <c r="C4" i="17"/>
  <c r="H34" i="10"/>
  <c r="H35" i="10"/>
  <c r="H28" i="10"/>
  <c r="H25" i="10"/>
  <c r="H30" i="10"/>
  <c r="H24" i="10"/>
  <c r="K30" i="17"/>
  <c r="K26" i="17"/>
  <c r="K24" i="17"/>
  <c r="K16" i="17"/>
  <c r="K6" i="17"/>
  <c r="C21" i="17"/>
  <c r="C22" i="17"/>
  <c r="C20" i="17"/>
  <c r="C19" i="17"/>
  <c r="L30" i="17" l="1"/>
  <c r="K7" i="17"/>
  <c r="L24" i="17"/>
  <c r="M24" i="17" s="1"/>
  <c r="L16" i="17"/>
  <c r="M16" i="17" s="1"/>
  <c r="C23" i="17"/>
  <c r="G23" i="17" s="1"/>
  <c r="L26" i="17"/>
  <c r="M26" i="17" s="1"/>
  <c r="M30" i="17" l="1"/>
  <c r="G26" i="10" l="1"/>
  <c r="C26" i="10"/>
  <c r="D26" i="10"/>
  <c r="K9" i="17" s="1"/>
  <c r="H26" i="10" l="1"/>
  <c r="J9" i="17"/>
  <c r="G19" i="15"/>
  <c r="D19" i="15"/>
  <c r="E19" i="15"/>
  <c r="C19" i="15"/>
  <c r="G34" i="2"/>
  <c r="I80" i="10"/>
  <c r="I81" i="10"/>
  <c r="I82" i="10"/>
  <c r="I83" i="10"/>
  <c r="I64" i="10"/>
  <c r="I65" i="10"/>
  <c r="I66" i="10"/>
  <c r="I67" i="10"/>
  <c r="I68" i="10"/>
  <c r="I69" i="10"/>
  <c r="I70" i="10"/>
  <c r="I71" i="10"/>
  <c r="I72" i="10"/>
  <c r="I73" i="10"/>
  <c r="I74" i="10"/>
  <c r="I75" i="10"/>
  <c r="I76" i="10"/>
  <c r="I58" i="10"/>
  <c r="I59" i="10"/>
  <c r="I60" i="10"/>
  <c r="I45" i="10"/>
  <c r="I46" i="10"/>
  <c r="I47" i="10"/>
  <c r="I48" i="10"/>
  <c r="I49" i="10"/>
  <c r="I50" i="10"/>
  <c r="I51" i="10"/>
  <c r="I52" i="10"/>
  <c r="I53" i="10"/>
  <c r="I34" i="10"/>
  <c r="I35" i="10"/>
  <c r="I30" i="10"/>
  <c r="I25" i="10"/>
  <c r="D87" i="10"/>
  <c r="D38" i="10"/>
  <c r="G15" i="14"/>
  <c r="H22" i="15"/>
  <c r="H23" i="15"/>
  <c r="H24" i="15"/>
  <c r="H21" i="15"/>
  <c r="H16" i="15"/>
  <c r="H17" i="15"/>
  <c r="H18" i="15"/>
  <c r="H15" i="15"/>
  <c r="H26" i="2"/>
  <c r="H27" i="2"/>
  <c r="H28" i="2"/>
  <c r="H29" i="2"/>
  <c r="H30" i="2"/>
  <c r="H31" i="2"/>
  <c r="H32" i="2"/>
  <c r="H33" i="2"/>
  <c r="H25" i="2"/>
  <c r="H18" i="2"/>
  <c r="H19" i="2"/>
  <c r="H20" i="2"/>
  <c r="H21" i="2"/>
  <c r="H22" i="2"/>
  <c r="H17" i="2"/>
  <c r="H24" i="3"/>
  <c r="H25" i="3"/>
  <c r="H26" i="3"/>
  <c r="H28" i="3"/>
  <c r="H23" i="3"/>
  <c r="H80" i="10"/>
  <c r="H81" i="10"/>
  <c r="H82" i="10"/>
  <c r="H83" i="10"/>
  <c r="H79" i="10"/>
  <c r="H64" i="10"/>
  <c r="H65" i="10"/>
  <c r="H66" i="10"/>
  <c r="H67" i="10"/>
  <c r="H68" i="10"/>
  <c r="H69" i="10"/>
  <c r="H70" i="10"/>
  <c r="H71" i="10"/>
  <c r="H72" i="10"/>
  <c r="H73" i="10"/>
  <c r="H74" i="10"/>
  <c r="H75" i="10"/>
  <c r="H76" i="10"/>
  <c r="H63" i="10"/>
  <c r="H58" i="10"/>
  <c r="H59" i="10"/>
  <c r="H60" i="10"/>
  <c r="H57" i="10"/>
  <c r="H45" i="10"/>
  <c r="H46" i="10"/>
  <c r="H47" i="10"/>
  <c r="H48" i="10"/>
  <c r="H49" i="10"/>
  <c r="H50" i="10"/>
  <c r="H51" i="10"/>
  <c r="H52" i="10"/>
  <c r="H53" i="10"/>
  <c r="H42" i="10"/>
  <c r="I26" i="10"/>
  <c r="H34" i="2" l="1"/>
  <c r="G84" i="10"/>
  <c r="D91" i="10"/>
  <c r="I24" i="3"/>
  <c r="I25" i="3"/>
  <c r="I26" i="3"/>
  <c r="I28" i="3"/>
  <c r="I26" i="2"/>
  <c r="I27" i="2"/>
  <c r="I28" i="2"/>
  <c r="I29" i="2"/>
  <c r="I30" i="2"/>
  <c r="I31" i="2"/>
  <c r="I32" i="2"/>
  <c r="I33" i="2"/>
  <c r="I18" i="2"/>
  <c r="I19" i="2"/>
  <c r="I20" i="2"/>
  <c r="I21" i="2"/>
  <c r="I22" i="2"/>
  <c r="H84" i="10" l="1"/>
  <c r="J28" i="17"/>
  <c r="I22" i="15"/>
  <c r="I23" i="15"/>
  <c r="I24" i="15"/>
  <c r="I16" i="15"/>
  <c r="I17" i="15"/>
  <c r="I18" i="15"/>
  <c r="F80" i="10"/>
  <c r="F81" i="10"/>
  <c r="F82" i="10"/>
  <c r="F83" i="10"/>
  <c r="F64" i="10"/>
  <c r="F65" i="10"/>
  <c r="F66" i="10"/>
  <c r="F67" i="10"/>
  <c r="F68" i="10"/>
  <c r="F69" i="10"/>
  <c r="F70" i="10"/>
  <c r="F71" i="10"/>
  <c r="F72" i="10"/>
  <c r="F73" i="10"/>
  <c r="F74" i="10"/>
  <c r="F75" i="10"/>
  <c r="F76" i="10"/>
  <c r="F58" i="10"/>
  <c r="F59" i="10"/>
  <c r="F60" i="10"/>
  <c r="F25" i="10"/>
  <c r="F24" i="10"/>
  <c r="I23" i="3" l="1"/>
  <c r="G29" i="3"/>
  <c r="H29" i="3" s="1"/>
  <c r="D29" i="3"/>
  <c r="D43" i="10" s="1"/>
  <c r="E29" i="3"/>
  <c r="E43" i="10" s="1"/>
  <c r="C29" i="3"/>
  <c r="C43" i="10" s="1"/>
  <c r="F29" i="3" l="1"/>
  <c r="G43" i="10"/>
  <c r="H43" i="10" s="1"/>
  <c r="I29" i="3"/>
  <c r="I22" i="8"/>
  <c r="I23" i="8"/>
  <c r="I24" i="8"/>
  <c r="I25" i="8"/>
  <c r="I26" i="8"/>
  <c r="D58" i="7" l="1"/>
  <c r="D55" i="7" l="1"/>
  <c r="I24" i="7"/>
  <c r="I25" i="7"/>
  <c r="I26" i="7"/>
  <c r="I27" i="7"/>
  <c r="I28" i="7"/>
  <c r="I29" i="7"/>
  <c r="I30" i="7"/>
  <c r="I31" i="7"/>
  <c r="I32" i="7"/>
  <c r="I33" i="7"/>
  <c r="I34" i="7"/>
  <c r="I35" i="7"/>
  <c r="I36" i="7"/>
  <c r="I37" i="7"/>
  <c r="I38" i="7"/>
  <c r="I39" i="7"/>
  <c r="I40" i="7"/>
  <c r="I41" i="7"/>
  <c r="I42" i="7"/>
  <c r="I43" i="7"/>
  <c r="I44" i="7"/>
  <c r="I45" i="7"/>
  <c r="I46" i="7"/>
  <c r="I47" i="7"/>
  <c r="I48" i="7"/>
  <c r="I49" i="7"/>
  <c r="I50" i="7"/>
  <c r="G25" i="15" l="1"/>
  <c r="E25" i="15"/>
  <c r="E87" i="10" s="1"/>
  <c r="D25" i="15"/>
  <c r="D26" i="15" s="1"/>
  <c r="C25" i="15"/>
  <c r="C87" i="10" s="1"/>
  <c r="I21" i="15"/>
  <c r="I15" i="15"/>
  <c r="F15" i="15"/>
  <c r="G87" i="10" l="1"/>
  <c r="I87" i="10" s="1"/>
  <c r="H25" i="15"/>
  <c r="H19" i="15"/>
  <c r="G38" i="10"/>
  <c r="G26" i="15"/>
  <c r="H26" i="15" s="1"/>
  <c r="E38" i="10"/>
  <c r="E91" i="10" s="1"/>
  <c r="E26" i="15"/>
  <c r="C26" i="15"/>
  <c r="C38" i="10"/>
  <c r="I19" i="15"/>
  <c r="F19" i="15"/>
  <c r="F25" i="15"/>
  <c r="I25" i="15"/>
  <c r="G91" i="10" l="1"/>
  <c r="H38" i="10"/>
  <c r="F26" i="15"/>
  <c r="C91" i="10"/>
  <c r="I38" i="10"/>
  <c r="F38" i="10"/>
  <c r="I26" i="15"/>
  <c r="F20" i="14"/>
  <c r="D45" i="14"/>
  <c r="C45" i="14"/>
  <c r="G96" i="10" l="1"/>
  <c r="G33" i="10"/>
  <c r="H33" i="10" s="1"/>
  <c r="E96" i="10"/>
  <c r="E33" i="10"/>
  <c r="E36" i="10" s="1"/>
  <c r="I91" i="10"/>
  <c r="F91" i="10"/>
  <c r="E28" i="17"/>
  <c r="I15" i="14"/>
  <c r="E6" i="13"/>
  <c r="G6" i="13"/>
  <c r="F6" i="13"/>
  <c r="G85" i="10" l="1"/>
  <c r="H85" i="10" s="1"/>
  <c r="I79" i="10"/>
  <c r="F79" i="10"/>
  <c r="G77" i="10"/>
  <c r="E77" i="10"/>
  <c r="D77" i="10"/>
  <c r="K22" i="17" s="1"/>
  <c r="C77" i="10"/>
  <c r="I63" i="10"/>
  <c r="F63" i="10"/>
  <c r="G61" i="10"/>
  <c r="E61" i="10"/>
  <c r="D61" i="10"/>
  <c r="K20" i="17" s="1"/>
  <c r="C61" i="10"/>
  <c r="I57" i="10"/>
  <c r="F57" i="10"/>
  <c r="G44" i="10"/>
  <c r="E44" i="10"/>
  <c r="E55" i="10" s="1"/>
  <c r="D44" i="10"/>
  <c r="D55" i="10" s="1"/>
  <c r="I43" i="10"/>
  <c r="I42" i="10"/>
  <c r="G36" i="10"/>
  <c r="H36" i="10" s="1"/>
  <c r="D36" i="10"/>
  <c r="C36" i="10"/>
  <c r="I33" i="10"/>
  <c r="I28" i="10"/>
  <c r="F28" i="10"/>
  <c r="I24" i="10"/>
  <c r="H77" i="10" l="1"/>
  <c r="J22" i="17"/>
  <c r="L22" i="17" s="1"/>
  <c r="M22" i="17" s="1"/>
  <c r="H61" i="10"/>
  <c r="J20" i="17"/>
  <c r="L20" i="17" s="1"/>
  <c r="M20" i="17" s="1"/>
  <c r="H44" i="10"/>
  <c r="G55" i="10"/>
  <c r="H55" i="10" s="1"/>
  <c r="J18" i="17"/>
  <c r="K18" i="17"/>
  <c r="I61" i="10"/>
  <c r="I36" i="10"/>
  <c r="I77" i="10"/>
  <c r="F77" i="10"/>
  <c r="F61" i="10"/>
  <c r="F36" i="10"/>
  <c r="C44" i="10"/>
  <c r="C55" i="10" s="1"/>
  <c r="J34" i="17" l="1"/>
  <c r="F37" i="17"/>
  <c r="L18" i="17"/>
  <c r="F44" i="10"/>
  <c r="I44" i="10"/>
  <c r="H91" i="10"/>
  <c r="G86" i="10"/>
  <c r="G23" i="2"/>
  <c r="F17" i="2"/>
  <c r="I17" i="2"/>
  <c r="M18" i="17" l="1"/>
  <c r="K37" i="17" s="1"/>
  <c r="G29" i="10"/>
  <c r="H29" i="10" s="1"/>
  <c r="G35" i="2"/>
  <c r="H35" i="2" s="1"/>
  <c r="H86" i="10"/>
  <c r="G88" i="10"/>
  <c r="F55" i="10"/>
  <c r="I55" i="10"/>
  <c r="H23" i="2"/>
  <c r="H87" i="10"/>
  <c r="G31" i="10" l="1"/>
  <c r="H31" i="10" s="1"/>
  <c r="H88" i="10"/>
  <c r="G37" i="10" l="1"/>
  <c r="H37" i="10" s="1"/>
  <c r="F23" i="3"/>
  <c r="G39" i="10" l="1"/>
  <c r="G90" i="10"/>
  <c r="C39" i="8"/>
  <c r="H39" i="10" l="1"/>
  <c r="G101" i="10"/>
  <c r="H90" i="10"/>
  <c r="G92" i="10"/>
  <c r="D47" i="8"/>
  <c r="D44" i="8"/>
  <c r="I19" i="8"/>
  <c r="I20" i="8"/>
  <c r="I21" i="8"/>
  <c r="I37" i="8"/>
  <c r="D57" i="7"/>
  <c r="D52" i="7"/>
  <c r="G104" i="10" l="1"/>
  <c r="G103" i="10"/>
  <c r="H92" i="10"/>
  <c r="G99" i="10"/>
  <c r="C34" i="17" s="1"/>
  <c r="E20" i="13" s="1"/>
  <c r="D48" i="8"/>
  <c r="D60" i="7"/>
  <c r="D61" i="7" s="1"/>
  <c r="D63" i="7" s="1"/>
  <c r="E24" i="10" l="1"/>
  <c r="L4" i="17"/>
  <c r="M4" i="17" s="1"/>
  <c r="D49" i="8"/>
  <c r="D50" i="8" s="1"/>
  <c r="E23" i="2"/>
  <c r="E34" i="2"/>
  <c r="E84" i="10" s="1"/>
  <c r="C34" i="2"/>
  <c r="C23" i="2"/>
  <c r="I25" i="2"/>
  <c r="D23" i="2"/>
  <c r="D34" i="2"/>
  <c r="D84" i="10" s="1"/>
  <c r="E25" i="10" l="1"/>
  <c r="D29" i="10"/>
  <c r="D31" i="10" s="1"/>
  <c r="D37" i="10" s="1"/>
  <c r="D35" i="2"/>
  <c r="E35" i="2"/>
  <c r="K28" i="17"/>
  <c r="D85" i="10"/>
  <c r="D86" i="10" s="1"/>
  <c r="D88" i="10" s="1"/>
  <c r="C35" i="2"/>
  <c r="I35" i="2"/>
  <c r="C84" i="10"/>
  <c r="F84" i="10" s="1"/>
  <c r="I34" i="2"/>
  <c r="E85" i="10"/>
  <c r="E29" i="10"/>
  <c r="E31" i="10" s="1"/>
  <c r="C29" i="10"/>
  <c r="F23" i="2"/>
  <c r="I23" i="2"/>
  <c r="F34" i="2"/>
  <c r="F87" i="10"/>
  <c r="F35" i="2" l="1"/>
  <c r="L28" i="17"/>
  <c r="K34" i="17"/>
  <c r="D39" i="10"/>
  <c r="K11" i="17" s="1"/>
  <c r="D90" i="10"/>
  <c r="D92" i="10" s="1"/>
  <c r="D99" i="10" s="1"/>
  <c r="E26" i="10"/>
  <c r="E37" i="10" s="1"/>
  <c r="E39" i="10" s="1"/>
  <c r="I84" i="10"/>
  <c r="C85" i="10"/>
  <c r="E86" i="10"/>
  <c r="I29" i="10"/>
  <c r="F29" i="10"/>
  <c r="C31" i="10"/>
  <c r="D101" i="10" l="1"/>
  <c r="M28" i="17"/>
  <c r="L34" i="17"/>
  <c r="M34" i="17" s="1"/>
  <c r="J7" i="17"/>
  <c r="L6" i="17"/>
  <c r="M6" i="17" s="1"/>
  <c r="J11" i="17"/>
  <c r="L11" i="17" s="1"/>
  <c r="M11" i="17" s="1"/>
  <c r="F26" i="10"/>
  <c r="I85" i="10"/>
  <c r="C86" i="10"/>
  <c r="F86" i="10" s="1"/>
  <c r="F85" i="10"/>
  <c r="E88" i="10"/>
  <c r="E101" i="10" s="1"/>
  <c r="E90" i="10"/>
  <c r="E92" i="10" s="1"/>
  <c r="E99" i="10" s="1"/>
  <c r="I31" i="10"/>
  <c r="C37" i="10"/>
  <c r="C39" i="10" s="1"/>
  <c r="F31" i="10"/>
  <c r="D103" i="10" l="1"/>
  <c r="D104" i="10"/>
  <c r="L9" i="17"/>
  <c r="M9" i="17" s="1"/>
  <c r="G37" i="17"/>
  <c r="E103" i="10"/>
  <c r="I86" i="10"/>
  <c r="C88" i="10"/>
  <c r="C90" i="10"/>
  <c r="I37" i="10"/>
  <c r="F37" i="10"/>
  <c r="I88" i="10" l="1"/>
  <c r="C101" i="10"/>
  <c r="E104" i="10"/>
  <c r="F88" i="10"/>
  <c r="I90" i="10"/>
  <c r="C92" i="10"/>
  <c r="C99" i="10" s="1"/>
  <c r="F90" i="10"/>
  <c r="I39" i="10"/>
  <c r="F39" i="10"/>
  <c r="C104" i="10" l="1"/>
  <c r="C103" i="10"/>
  <c r="I92" i="10"/>
  <c r="F92" i="10"/>
</calcChain>
</file>

<file path=xl/comments1.xml><?xml version="1.0" encoding="utf-8"?>
<comments xmlns="http://schemas.openxmlformats.org/spreadsheetml/2006/main">
  <authors>
    <author>Jamie Johnson</author>
    <author>Tina Clary</author>
  </authors>
  <commentList>
    <comment ref="G16" authorId="0" shapeId="0">
      <text>
        <r>
          <rPr>
            <sz val="9"/>
            <color indexed="81"/>
            <rFont val="Tahoma"/>
            <family val="2"/>
          </rPr>
          <t xml:space="preserve">Amount expected to be withdrawn from replacement reserve 
</t>
        </r>
      </text>
    </comment>
    <comment ref="B19" authorId="1" shapeId="0">
      <text>
        <r>
          <rPr>
            <sz val="9"/>
            <color indexed="81"/>
            <rFont val="Tahoma"/>
            <family val="2"/>
          </rPr>
          <t>Please identify each additional account and corresponding balance in column H.</t>
        </r>
      </text>
    </comment>
  </commentList>
</comments>
</file>

<file path=xl/comments2.xml><?xml version="1.0" encoding="utf-8"?>
<comments xmlns="http://schemas.openxmlformats.org/spreadsheetml/2006/main">
  <authors>
    <author>Jamie Johnson</author>
    <author>Lori Johnson</author>
    <author>Alison Dyer</author>
  </authors>
  <commentList>
    <comment ref="B30" authorId="0" shapeId="0">
      <text>
        <r>
          <rPr>
            <b/>
            <sz val="9"/>
            <color indexed="81"/>
            <rFont val="Tahoma"/>
            <family val="2"/>
          </rPr>
          <t xml:space="preserve">In example: laundry income and other eligible reimbursable expenses. </t>
        </r>
      </text>
    </comment>
    <comment ref="B33" authorId="1" shapeId="0">
      <text>
        <r>
          <rPr>
            <sz val="8"/>
            <color indexed="81"/>
            <rFont val="Tahoma"/>
            <family val="2"/>
          </rPr>
          <t xml:space="preserve">Interest income on reserves that have restricted usage, such as tax &amp; insurance, replacement reserve, ODE, etc.
</t>
        </r>
      </text>
    </comment>
    <comment ref="B34" authorId="1" shapeId="0">
      <text>
        <r>
          <rPr>
            <sz val="8"/>
            <color indexed="81"/>
            <rFont val="Tahoma"/>
            <family val="2"/>
          </rPr>
          <t xml:space="preserve">Interest income on accounts such as DOA checking &amp; savings accounts.
</t>
        </r>
      </text>
    </comment>
    <comment ref="B42" authorId="1" shapeId="0">
      <text>
        <r>
          <rPr>
            <sz val="8"/>
            <color indexed="81"/>
            <rFont val="Tahoma"/>
            <family val="2"/>
          </rPr>
          <t xml:space="preserve">Estimate of the contracted  services provided by the management agent in accordance with the terms of the approved management agreement. </t>
        </r>
        <r>
          <rPr>
            <sz val="8"/>
            <color indexed="81"/>
            <rFont val="Tahoma"/>
            <family val="2"/>
          </rPr>
          <t xml:space="preserve">
</t>
        </r>
      </text>
    </comment>
    <comment ref="E42" authorId="1" shapeId="0">
      <text>
        <r>
          <rPr>
            <sz val="8"/>
            <color indexed="81"/>
            <rFont val="Tahoma"/>
            <family val="2"/>
          </rPr>
          <t>Per approved management agreement.</t>
        </r>
      </text>
    </comment>
    <comment ref="B45" authorId="1" shapeId="0">
      <text>
        <r>
          <rPr>
            <sz val="8"/>
            <color indexed="81"/>
            <rFont val="Tahoma"/>
            <family val="2"/>
          </rPr>
          <t xml:space="preserve">Includes the cost of advertising, preparation of exhibits and signs, printing brochures and resident handbooks, marketing agent commissions or salaries, and concessions, if any, to tenants.
</t>
        </r>
      </text>
    </comment>
    <comment ref="B46" authorId="1" shapeId="0">
      <text>
        <r>
          <rPr>
            <sz val="8"/>
            <color indexed="81"/>
            <rFont val="Tahoma"/>
            <family val="2"/>
          </rPr>
          <t xml:space="preserve">Include legal services provided of legal counseling relating to the development operations, serving notices, bonding, eviction proceedings and defense against liability claims.
</t>
        </r>
      </text>
    </comment>
    <comment ref="B53" authorId="1" shapeId="0">
      <text>
        <r>
          <rPr>
            <sz val="8"/>
            <color indexed="81"/>
            <rFont val="Tahoma"/>
            <family val="2"/>
          </rPr>
          <t xml:space="preserve">Include costs for professional services by an accountant for the preparation of audited year-end financial statements. This should not include cost for maintaining financial records and any accounting costs that should be met by the management fee.
</t>
        </r>
      </text>
    </comment>
    <comment ref="B54" authorId="2" shapeId="0">
      <text>
        <r>
          <rPr>
            <b/>
            <sz val="9"/>
            <color indexed="81"/>
            <rFont val="Tahoma"/>
            <family val="2"/>
          </rPr>
          <t>Please identify each individual item and corresponding expense in column J.</t>
        </r>
      </text>
    </comment>
    <comment ref="B57" authorId="1" shapeId="0">
      <text>
        <r>
          <rPr>
            <sz val="8"/>
            <color indexed="81"/>
            <rFont val="Tahoma"/>
            <family val="2"/>
          </rPr>
          <t xml:space="preserve">Include costs for development paid fuel costs for heating.
</t>
        </r>
      </text>
    </comment>
    <comment ref="B58" authorId="1" shapeId="0">
      <text>
        <r>
          <rPr>
            <sz val="8"/>
            <color indexed="81"/>
            <rFont val="Tahoma"/>
            <family val="2"/>
          </rPr>
          <t xml:space="preserve">Include costs associated with development paid electricity costs. 
</t>
        </r>
      </text>
    </comment>
    <comment ref="B59" authorId="1" shapeId="0">
      <text>
        <r>
          <rPr>
            <sz val="8"/>
            <color indexed="81"/>
            <rFont val="Tahoma"/>
            <family val="2"/>
          </rPr>
          <t xml:space="preserve">Include water and sewer charges associated and paid for directly by the development.
</t>
        </r>
      </text>
    </comment>
    <comment ref="B60" authorId="0" shapeId="0">
      <text>
        <r>
          <rPr>
            <sz val="9"/>
            <color indexed="81"/>
            <rFont val="Tahoma"/>
            <family val="2"/>
          </rPr>
          <t xml:space="preserve">This internet/phone expense is directly related to a tenant's unit or property common area.  
</t>
        </r>
      </text>
    </comment>
    <comment ref="B63" authorId="1" shapeId="0">
      <text>
        <r>
          <rPr>
            <sz val="8"/>
            <color indexed="81"/>
            <rFont val="Tahoma"/>
            <family val="2"/>
          </rPr>
          <t xml:space="preserve">Include all costs associated with the full-time and part-time janitorial personnel for the development. Time and allocable fringe benefits.
</t>
        </r>
      </text>
    </comment>
    <comment ref="B64" authorId="1" shapeId="0">
      <text>
        <r>
          <rPr>
            <sz val="8"/>
            <color indexed="81"/>
            <rFont val="Tahoma"/>
            <family val="2"/>
          </rPr>
          <t xml:space="preserve">Include costs of non-capitalized tools, consumable supplies and materials used in performing janitorial tasks.
</t>
        </r>
      </text>
    </comment>
    <comment ref="B65" authorId="1" shapeId="0">
      <text>
        <r>
          <rPr>
            <sz val="8"/>
            <color indexed="81"/>
            <rFont val="Tahoma"/>
            <family val="2"/>
          </rPr>
          <t xml:space="preserve">Include costs associated with any janitorial services from a contract with an individual or firm performed at the development.
</t>
        </r>
      </text>
    </comment>
    <comment ref="B66" authorId="1" shapeId="0">
      <text>
        <r>
          <rPr>
            <sz val="8"/>
            <color indexed="81"/>
            <rFont val="Tahoma"/>
            <family val="2"/>
          </rPr>
          <t xml:space="preserve">Include all garbage and trash removal costs including supplies, tool and contracted services.
</t>
        </r>
      </text>
    </comment>
    <comment ref="B67" authorId="1" shapeId="0">
      <text>
        <r>
          <rPr>
            <sz val="8"/>
            <color indexed="81"/>
            <rFont val="Tahoma"/>
            <family val="2"/>
          </rPr>
          <t xml:space="preserve">Include all costs associated with development owned vehicles.
</t>
        </r>
      </text>
    </comment>
    <comment ref="B68" authorId="1" shapeId="0">
      <text>
        <r>
          <rPr>
            <sz val="8"/>
            <color indexed="81"/>
            <rFont val="Tahoma"/>
            <family val="2"/>
          </rPr>
          <t>Include costs for full-time and part-time ground maintenance personnel for the development. Time and allocable fringe benefits.</t>
        </r>
        <r>
          <rPr>
            <b/>
            <sz val="8"/>
            <color indexed="81"/>
            <rFont val="Tahoma"/>
            <family val="2"/>
          </rPr>
          <t xml:space="preserve">
</t>
        </r>
        <r>
          <rPr>
            <sz val="8"/>
            <color indexed="81"/>
            <rFont val="Tahoma"/>
            <family val="2"/>
          </rPr>
          <t xml:space="preserve">
</t>
        </r>
      </text>
    </comment>
    <comment ref="B69" authorId="1" shapeId="0">
      <text>
        <r>
          <rPr>
            <sz val="8"/>
            <color indexed="81"/>
            <rFont val="Tahoma"/>
            <family val="2"/>
          </rPr>
          <t xml:space="preserve">Include costs of non-capitalized tools, consumable supplies and materials used in performing grounds maintenance tasks.
</t>
        </r>
      </text>
    </comment>
    <comment ref="B70" authorId="1" shapeId="0">
      <text>
        <r>
          <rPr>
            <sz val="8"/>
            <color indexed="81"/>
            <rFont val="Tahoma"/>
            <family val="2"/>
          </rPr>
          <t xml:space="preserve">Include costs associated with any grounds maintenance services from a contract with an individual or firm performed at the development. </t>
        </r>
      </text>
    </comment>
    <comment ref="B71" authorId="1" shapeId="0">
      <text>
        <r>
          <rPr>
            <sz val="8"/>
            <color indexed="81"/>
            <rFont val="Tahoma"/>
            <family val="2"/>
          </rPr>
          <t xml:space="preserve">Include other ground maintenance expenses for which a specific line item is not provided.
</t>
        </r>
      </text>
    </comment>
    <comment ref="B72" authorId="1" shapeId="0">
      <text>
        <r>
          <rPr>
            <sz val="8"/>
            <color indexed="81"/>
            <rFont val="Tahoma"/>
            <family val="2"/>
          </rPr>
          <t xml:space="preserve">Include costs for full-time and part-time building maintenance personnel for the development. Time and allocable fringe benefits.
</t>
        </r>
      </text>
    </comment>
    <comment ref="B73" authorId="1" shapeId="0">
      <text>
        <r>
          <rPr>
            <sz val="8"/>
            <color indexed="81"/>
            <rFont val="Tahoma"/>
            <family val="2"/>
          </rPr>
          <t>Include costs of non-capitalized tools, consumable supplies and materials used in performing building maintenance tasks.</t>
        </r>
      </text>
    </comment>
    <comment ref="B74" authorId="1" shapeId="0">
      <text>
        <r>
          <rPr>
            <sz val="8"/>
            <color indexed="81"/>
            <rFont val="Tahoma"/>
            <family val="2"/>
          </rPr>
          <t xml:space="preserve">Include costs associated with any building maintenance services from a contract with an individual or firm performed at the development. </t>
        </r>
      </text>
    </comment>
    <comment ref="B75" authorId="1" shapeId="0">
      <text>
        <r>
          <rPr>
            <sz val="8"/>
            <color indexed="81"/>
            <rFont val="Tahoma"/>
            <family val="2"/>
          </rPr>
          <t xml:space="preserve">Include costs associated with the maintenance and repairs of the developments building system, including HVAC, elevator, plumbing and electrical.
</t>
        </r>
      </text>
    </comment>
    <comment ref="B76" authorId="1" shapeId="0">
      <text>
        <r>
          <rPr>
            <sz val="8"/>
            <color indexed="81"/>
            <rFont val="Tahoma"/>
            <family val="2"/>
          </rPr>
          <t>Include other building maintenance expenses for which a specific line item is not provided.</t>
        </r>
      </text>
    </comment>
    <comment ref="B79" authorId="1" shapeId="0">
      <text>
        <r>
          <rPr>
            <sz val="8"/>
            <color indexed="81"/>
            <rFont val="Tahoma"/>
            <family val="2"/>
          </rPr>
          <t xml:space="preserve">Include property taxes or payments in lieu of taxes for the assets owned by the development.
</t>
        </r>
      </text>
    </comment>
    <comment ref="B80" authorId="1" shapeId="0">
      <text>
        <r>
          <rPr>
            <sz val="8"/>
            <color indexed="81"/>
            <rFont val="Tahoma"/>
            <family val="2"/>
          </rPr>
          <t xml:space="preserve">Include total amount of premiums for property and liability insurance coverage for the development.
</t>
        </r>
      </text>
    </comment>
    <comment ref="B81" authorId="1" shapeId="0">
      <text>
        <r>
          <rPr>
            <sz val="8"/>
            <color indexed="81"/>
            <rFont val="Tahoma"/>
            <family val="2"/>
          </rPr>
          <t xml:space="preserve">Include interest expense for all MaineHousing loans outstanding.
</t>
        </r>
      </text>
    </comment>
    <comment ref="B82" authorId="1" shapeId="0">
      <text>
        <r>
          <rPr>
            <sz val="8"/>
            <color indexed="81"/>
            <rFont val="Tahoma"/>
            <family val="2"/>
          </rPr>
          <t>Include interest to be paid on notes other than MaineHousing notes and previously approved by MaineHousing.</t>
        </r>
      </text>
    </comment>
    <comment ref="B83" authorId="1" shapeId="0">
      <text>
        <r>
          <rPr>
            <sz val="8"/>
            <color indexed="81"/>
            <rFont val="Tahoma"/>
            <family val="2"/>
          </rPr>
          <t xml:space="preserve">Please identify each individual item and corresponding expense in column J.
</t>
        </r>
      </text>
    </comment>
    <comment ref="B94" authorId="1" shapeId="0">
      <text>
        <r>
          <rPr>
            <sz val="8"/>
            <color indexed="81"/>
            <rFont val="Tahoma"/>
            <family val="2"/>
          </rPr>
          <t xml:space="preserve">Include principal payment on note amounts due to MaineHousing &amp; other notes payables.
</t>
        </r>
      </text>
    </comment>
    <comment ref="B95" authorId="1" shapeId="0">
      <text>
        <r>
          <rPr>
            <sz val="8"/>
            <color indexed="81"/>
            <rFont val="Tahoma"/>
            <family val="2"/>
          </rPr>
          <t xml:space="preserve">Annual replacement reserve deposits as set forth in the mortgage documents.
</t>
        </r>
      </text>
    </comment>
    <comment ref="E95" authorId="1" shapeId="0">
      <text>
        <r>
          <rPr>
            <sz val="8"/>
            <color indexed="81"/>
            <rFont val="Tahoma"/>
            <family val="2"/>
          </rPr>
          <t>Replacement reserve deposits should be entered in Transactions Schedules and will automatically fill to this line.</t>
        </r>
        <r>
          <rPr>
            <b/>
            <sz val="8"/>
            <color indexed="81"/>
            <rFont val="Tahoma"/>
            <family val="2"/>
          </rPr>
          <t xml:space="preserve">
</t>
        </r>
        <r>
          <rPr>
            <sz val="8"/>
            <color indexed="81"/>
            <rFont val="Tahoma"/>
            <family val="2"/>
          </rPr>
          <t xml:space="preserve">
</t>
        </r>
      </text>
    </comment>
    <comment ref="E96" authorId="1" shapeId="0">
      <text>
        <r>
          <rPr>
            <sz val="8"/>
            <color indexed="81"/>
            <rFont val="Tahoma"/>
            <family val="2"/>
          </rPr>
          <t xml:space="preserve">Restricted reserve interest should be entered in Transaction Schedules and will automatically fill to this line
</t>
        </r>
      </text>
    </comment>
    <comment ref="E97" authorId="1" shapeId="0">
      <text>
        <r>
          <rPr>
            <sz val="8"/>
            <color indexed="81"/>
            <rFont val="Tahoma"/>
            <family val="2"/>
          </rPr>
          <t>Replacement Reserve withdrawals should be entered on Transactions Schedule and it will automatically fill here. In addition the details of withdrawals should be detailed in Transaction Schedule</t>
        </r>
        <r>
          <rPr>
            <b/>
            <sz val="8"/>
            <color indexed="81"/>
            <rFont val="Tahoma"/>
            <family val="2"/>
          </rPr>
          <t xml:space="preserve">.
</t>
        </r>
      </text>
    </comment>
  </commentList>
</comments>
</file>

<file path=xl/sharedStrings.xml><?xml version="1.0" encoding="utf-8"?>
<sst xmlns="http://schemas.openxmlformats.org/spreadsheetml/2006/main" count="559" uniqueCount="407">
  <si>
    <t>Adjusted</t>
  </si>
  <si>
    <t>This Year</t>
  </si>
  <si>
    <t>Next Year</t>
  </si>
  <si>
    <t>Total</t>
  </si>
  <si>
    <t>Administrative Expenses</t>
  </si>
  <si>
    <t>Maintenance Expenses</t>
  </si>
  <si>
    <t>General Expenses</t>
  </si>
  <si>
    <t>Commercial Expenses</t>
  </si>
  <si>
    <t>Financial and Other Income</t>
  </si>
  <si>
    <t>Commercial Income</t>
  </si>
  <si>
    <t xml:space="preserve">    Total Expenditures</t>
  </si>
  <si>
    <t>Estimated</t>
  </si>
  <si>
    <t>BUDGET ESTIMATED ACTIVITY</t>
  </si>
  <si>
    <t>TYPE AND NAME OF FUND</t>
  </si>
  <si>
    <t>Balance</t>
  </si>
  <si>
    <t>DURING NEXT YEAR</t>
  </si>
  <si>
    <t>End of</t>
  </si>
  <si>
    <t>Deposits</t>
  </si>
  <si>
    <t>Interest</t>
  </si>
  <si>
    <t>Bal. End of</t>
  </si>
  <si>
    <t>Restricted Accounts</t>
  </si>
  <si>
    <t>MAINEHOUSING USE</t>
  </si>
  <si>
    <t>Resident Service Income (Addendum B)</t>
  </si>
  <si>
    <t>State Grant/Contract Reimbursement</t>
  </si>
  <si>
    <t>Federal Grant</t>
  </si>
  <si>
    <t>Housekeeping - Resident Fees</t>
  </si>
  <si>
    <t>Health Services - Resident Fees</t>
  </si>
  <si>
    <t>Transportation - Resident Fees</t>
  </si>
  <si>
    <t>Meals - Resident Fees</t>
  </si>
  <si>
    <t>Resident Service Coordination - Sal/Ben</t>
  </si>
  <si>
    <t>Housekeeping - Sal/Ben</t>
  </si>
  <si>
    <t>Transportation</t>
  </si>
  <si>
    <t>Health Services</t>
  </si>
  <si>
    <t>Newsletters/Publications</t>
  </si>
  <si>
    <t>Resident Education/Training</t>
  </si>
  <si>
    <t xml:space="preserve">    Net Income (Expense)</t>
  </si>
  <si>
    <t>Management Services</t>
  </si>
  <si>
    <t xml:space="preserve"> Total Resident Services Income
 (Add to Schedule A, Line 50)</t>
  </si>
  <si>
    <t xml:space="preserve"> Total Resident Services Expenses
 (Add to Schedule A, Line 36)</t>
  </si>
  <si>
    <t>PUPM</t>
  </si>
  <si>
    <t>Current Monthly Rent</t>
  </si>
  <si>
    <t>Annual Budget</t>
  </si>
  <si>
    <t>Utility Expenses</t>
  </si>
  <si>
    <t>Utility Allowance</t>
  </si>
  <si>
    <t>Proposed Gross Rent</t>
  </si>
  <si>
    <t>Utility Allowance Calculation</t>
  </si>
  <si>
    <t>Heating</t>
  </si>
  <si>
    <t>Water Heating</t>
  </si>
  <si>
    <t>Proposed Monthly Rent</t>
  </si>
  <si>
    <t>Market</t>
  </si>
  <si>
    <t>30% LH</t>
  </si>
  <si>
    <t>40% LH</t>
  </si>
  <si>
    <t>50% LH</t>
  </si>
  <si>
    <t>60% LH</t>
  </si>
  <si>
    <t>30% HH</t>
  </si>
  <si>
    <t>40% HH</t>
  </si>
  <si>
    <t>50% HH</t>
  </si>
  <si>
    <t>60% HH</t>
  </si>
  <si>
    <t>30% LH PBV</t>
  </si>
  <si>
    <t>40% LH PBV</t>
  </si>
  <si>
    <t>50% LH PBV</t>
  </si>
  <si>
    <t>60% LH PBV</t>
  </si>
  <si>
    <t>30% HH PBV</t>
  </si>
  <si>
    <t>40% HH PBV</t>
  </si>
  <si>
    <t>50% HH PBV</t>
  </si>
  <si>
    <t>60% HH PBV</t>
  </si>
  <si>
    <t>Maximum Allowable  Rents</t>
  </si>
  <si>
    <t>Number of months at current rent</t>
  </si>
  <si>
    <t>Number of months at proposed rent</t>
  </si>
  <si>
    <t>Number of Units</t>
  </si>
  <si>
    <t>Rent 
Restriction</t>
  </si>
  <si>
    <t>Number 
of Units</t>
  </si>
  <si>
    <t>0 Bedroom</t>
  </si>
  <si>
    <t>1 Bedroom</t>
  </si>
  <si>
    <t>2 Bedroom</t>
  </si>
  <si>
    <t>3 Bedroom</t>
  </si>
  <si>
    <t xml:space="preserve">Utility Paid by Tenant </t>
  </si>
  <si>
    <t>Bedroom Type</t>
  </si>
  <si>
    <t xml:space="preserve">4 Bedroom </t>
  </si>
  <si>
    <t>Property Name:</t>
  </si>
  <si>
    <t>Property Number:</t>
  </si>
  <si>
    <t>Number of Units:</t>
  </si>
  <si>
    <t>Owner Entity:</t>
  </si>
  <si>
    <t>Management Agent:</t>
  </si>
  <si>
    <t>Phone:</t>
  </si>
  <si>
    <t>Next Year Proposed Budget</t>
  </si>
  <si>
    <t>MaineHousing Instructions:</t>
  </si>
  <si>
    <t>Notes</t>
  </si>
  <si>
    <t>Period covered by this budget:</t>
  </si>
  <si>
    <t>Contact Name:</t>
  </si>
  <si>
    <t>Starting date:</t>
  </si>
  <si>
    <t>Ending date:</t>
  </si>
  <si>
    <t>Management Services Addendum A</t>
  </si>
  <si>
    <t>Date</t>
  </si>
  <si>
    <t>MaineHousing Signature</t>
  </si>
  <si>
    <t>General Directions</t>
  </si>
  <si>
    <t>Resident Service Coordinator Addendum B</t>
  </si>
  <si>
    <t>RSC Name:</t>
  </si>
  <si>
    <t>Hours per week:</t>
  </si>
  <si>
    <t>RESIDENT SERVICE INCOME</t>
  </si>
  <si>
    <t>RESIDENT SERVICE EXPENSE</t>
  </si>
  <si>
    <t>Rent Increase Effective Date:</t>
  </si>
  <si>
    <t>- Column B "Type" is a drop down menu to select the unit bedroom size.</t>
  </si>
  <si>
    <t>- Column B "Bedroom Type" is a drop down menu to select the unit bedroom size.</t>
  </si>
  <si>
    <t>Current Year Annualized Actuals</t>
  </si>
  <si>
    <t xml:space="preserve">Current Year Accepted MH Budget </t>
  </si>
  <si>
    <t>- As a planning and financial control aid, the budget process involves: (1) establishing performance objectives; (2) comparing actual performance against objectives; (3) determining reasons for deviations from objectives; and (4) taking corrective action to improve performance.</t>
  </si>
  <si>
    <t>- The budget must be submitted to the Owner for approval prior to submission to MaineHousing.</t>
  </si>
  <si>
    <t>- Once the budget amounts for the column "Current Year Accepted MH Budget" and the budget amounts for the "Next Year Proposed Budget" are entered, the percentage change between the two budget years will automatically calculate.</t>
  </si>
  <si>
    <t>Annual Debt Service</t>
  </si>
  <si>
    <t>Restricted Reserve Withdrawals</t>
  </si>
  <si>
    <t>Housing Operations</t>
  </si>
  <si>
    <t>Commercial Operations</t>
  </si>
  <si>
    <t>- The white cells must be completed by the Owner/Manager.</t>
  </si>
  <si>
    <t xml:space="preserve">- Schedule B Planned Fixed Asset Transactions must be itemized (please do not group items). </t>
  </si>
  <si>
    <t>- This form must only be completed if you have an approved Addendum A attached to your Management Agreement.</t>
  </si>
  <si>
    <t>- This form must include acceptable property (site office) expenses charged to the project.</t>
  </si>
  <si>
    <t>- This form must only be completed if the property RSC services are paid by property operating funds or grants.</t>
  </si>
  <si>
    <t>-This form must only be completed if the property contains LIHTC, FedHome and RLP or a combination of the previous and Section 8.</t>
  </si>
  <si>
    <t>- The white cells should be completed by the Owner/Manager.</t>
  </si>
  <si>
    <t>Cooking</t>
  </si>
  <si>
    <t>Replacement Reserve</t>
  </si>
  <si>
    <t>Less Commercial Vacancy</t>
  </si>
  <si>
    <t>Effective Gross Income</t>
  </si>
  <si>
    <t>Total Commercial Income</t>
  </si>
  <si>
    <t>Total Housing Income</t>
  </si>
  <si>
    <t>Total Financial and Other Income</t>
  </si>
  <si>
    <t>Property Operating Profit (Loss)</t>
  </si>
  <si>
    <t xml:space="preserve">Total Property Profit (Loss) </t>
  </si>
  <si>
    <t>Net Operating Income (NOI)</t>
  </si>
  <si>
    <t>Total Management Services</t>
  </si>
  <si>
    <t>RSC - Training/Conferences</t>
  </si>
  <si>
    <t>County/MSA:</t>
  </si>
  <si>
    <t>Source of Utility</t>
  </si>
  <si>
    <t>Property Address:</t>
  </si>
  <si>
    <t>Return Email Address:</t>
  </si>
  <si>
    <t>Other Income</t>
  </si>
  <si>
    <t>Operating Deficit Escrow</t>
  </si>
  <si>
    <t>Capital Improvement Escrow</t>
  </si>
  <si>
    <t>Tax and Insurance Reserve</t>
  </si>
  <si>
    <t>Other Restricted Reserves</t>
  </si>
  <si>
    <t>Rent Comp Study (HUD Section 8 Properties only)</t>
  </si>
  <si>
    <t xml:space="preserve">Meals expense related to above Meals </t>
  </si>
  <si>
    <t>Resident Service Coordination - Contract</t>
  </si>
  <si>
    <t>Response Required:</t>
  </si>
  <si>
    <t>Asset Management Division</t>
  </si>
  <si>
    <t>No</t>
  </si>
  <si>
    <t>Annual Budget Report</t>
  </si>
  <si>
    <t>Yes</t>
  </si>
  <si>
    <t>Please respond by:</t>
  </si>
  <si>
    <t>Date:</t>
  </si>
  <si>
    <t>Property:</t>
  </si>
  <si>
    <r>
      <t xml:space="preserve">        </t>
    </r>
    <r>
      <rPr>
        <b/>
        <sz val="12"/>
        <rFont val="Garamond"/>
        <family val="1"/>
      </rPr>
      <t>Project #:</t>
    </r>
  </si>
  <si>
    <t>Manager:</t>
  </si>
  <si>
    <t>Reviewer:</t>
  </si>
  <si>
    <r>
      <t xml:space="preserve">Dear </t>
    </r>
    <r>
      <rPr>
        <sz val="12"/>
        <color rgb="FF5B9BD5"/>
        <rFont val="Garamond"/>
        <family val="1"/>
      </rPr>
      <t>Owner/Manager</t>
    </r>
    <r>
      <rPr>
        <sz val="12"/>
        <rFont val="Garamond"/>
        <family val="1"/>
      </rPr>
      <t>:</t>
    </r>
  </si>
  <si>
    <t>Our review of the annual budget submitted for your property is complete.</t>
  </si>
  <si>
    <r>
      <t xml:space="preserve">Account:   </t>
    </r>
    <r>
      <rPr>
        <u/>
        <sz val="12"/>
        <rFont val="Garamond"/>
        <family val="1"/>
      </rPr>
      <t>Replacement Reserve</t>
    </r>
  </si>
  <si>
    <r>
      <t xml:space="preserve">Purpose:   </t>
    </r>
    <r>
      <rPr>
        <u/>
        <sz val="12"/>
        <rFont val="Garamond"/>
        <family val="1"/>
      </rPr>
      <t>see above</t>
    </r>
  </si>
  <si>
    <r>
      <t>Comments:</t>
    </r>
    <r>
      <rPr>
        <u/>
        <sz val="12"/>
        <rFont val="Garamond"/>
        <family val="1"/>
      </rPr>
      <t xml:space="preserve">  </t>
    </r>
  </si>
  <si>
    <t>Please feel free to contact us with any questions you may have concerning this review.</t>
  </si>
  <si>
    <t xml:space="preserve">·       </t>
  </si>
  <si>
    <t>OPERATING EXPENSES</t>
  </si>
  <si>
    <t>OPERATING INCOME</t>
  </si>
  <si>
    <t>PLANNED FIXED ASSET TRANSACTION SCHEDULE</t>
  </si>
  <si>
    <t>FUND TRANSACTION SCHEDULE</t>
  </si>
  <si>
    <t>Commercial Profit/Loss</t>
  </si>
  <si>
    <t>Office Salaries</t>
  </si>
  <si>
    <t>Site Office Supplies</t>
  </si>
  <si>
    <t>Site Manager or Superintendent Salaries</t>
  </si>
  <si>
    <t>Property Bookkeeping Fees/Accounting Services</t>
  </si>
  <si>
    <t xml:space="preserve"> </t>
  </si>
  <si>
    <t>HTF</t>
  </si>
  <si>
    <t>811 PRA</t>
  </si>
  <si>
    <t>Commercial Schedule</t>
  </si>
  <si>
    <t>Interest Income/Restricted Reserves</t>
  </si>
  <si>
    <t>Fixed Asset Transactions (Net)</t>
  </si>
  <si>
    <t>Operating Balance After Other Transactions</t>
  </si>
  <si>
    <t>40% PBV</t>
  </si>
  <si>
    <t>50% PBV</t>
  </si>
  <si>
    <t>60% PBV</t>
  </si>
  <si>
    <t>Total Current Monthly Rent</t>
  </si>
  <si>
    <t>Total Proposed Monthly Rent</t>
  </si>
  <si>
    <t>Total Annual Proposed Rents</t>
  </si>
  <si>
    <t>0 Bedroom Market</t>
  </si>
  <si>
    <t>1 Bedroom Market</t>
  </si>
  <si>
    <t>2 Bedroom Market</t>
  </si>
  <si>
    <t>3 Bedroom Market</t>
  </si>
  <si>
    <t>4 Bedroom Market</t>
  </si>
  <si>
    <t>Total Units</t>
  </si>
  <si>
    <t>- Column C "Rent Restriction" is a drop down menu to select the applicable rent restriction.</t>
  </si>
  <si>
    <t xml:space="preserve">- The Proposed Gross Rent total will show in red font if it exceeds the Maximum Allowable Rents </t>
  </si>
  <si>
    <t>% Inc/Dec CY/NY</t>
  </si>
  <si>
    <t>% Adj Inc/Dec</t>
  </si>
  <si>
    <t>- In addition, line items have narrative explanations available in comment boxes, noted with red triangles in upper right hand corner.</t>
  </si>
  <si>
    <t>- Since the annual budget must be submitted prior to the close of the current fiscal year, expenditures for the last two or three months of operation must be included and annualized in order to complete the Current Year Annualized Actuals. (Column D)</t>
  </si>
  <si>
    <t xml:space="preserve"> Less: Vacancy</t>
  </si>
  <si>
    <t>Tenant Services</t>
  </si>
  <si>
    <t>Other Project Services</t>
  </si>
  <si>
    <t>Total Other Income</t>
  </si>
  <si>
    <t>Total Net Rental Income</t>
  </si>
  <si>
    <t>Interest Income - Rest. Reserves</t>
  </si>
  <si>
    <t>Interest Income - Other</t>
  </si>
  <si>
    <t>Management Fees</t>
  </si>
  <si>
    <t>Management Charges (addendum A)</t>
  </si>
  <si>
    <t>Total Management Expenses</t>
  </si>
  <si>
    <t>Marketing Expenses</t>
  </si>
  <si>
    <t>Legal Expenses</t>
  </si>
  <si>
    <t>Background Checks</t>
  </si>
  <si>
    <t>Property Postage/Copier</t>
  </si>
  <si>
    <t>Bank Charges</t>
  </si>
  <si>
    <t>Auditing Expenses</t>
  </si>
  <si>
    <t>Total Administrative Expenses</t>
  </si>
  <si>
    <t>Heating Fuel</t>
  </si>
  <si>
    <t>Electricity</t>
  </si>
  <si>
    <t>Water and Sewer</t>
  </si>
  <si>
    <t>Property Internet/Phone for Tenant use</t>
  </si>
  <si>
    <t>Total Utility Expenses</t>
  </si>
  <si>
    <t>Janitorial Payroll</t>
  </si>
  <si>
    <t>Janitorial Supplies and Equipment</t>
  </si>
  <si>
    <t>Janitorial Contractual Services</t>
  </si>
  <si>
    <t>Garbage and Trash Removal</t>
  </si>
  <si>
    <t>Vehicle and Equipment Expenses</t>
  </si>
  <si>
    <t>Grounds Maintenance Payroll</t>
  </si>
  <si>
    <t>Grounds Tools and Supplies</t>
  </si>
  <si>
    <t>Grounds Contractual Services</t>
  </si>
  <si>
    <t>Miscellaneous Ground Maintenance</t>
  </si>
  <si>
    <t>Building Maintenance Payroll</t>
  </si>
  <si>
    <t>Building Tools and Supplies</t>
  </si>
  <si>
    <t>Building Contractual Services</t>
  </si>
  <si>
    <t>Building Systems Maintenance</t>
  </si>
  <si>
    <t>Miscellaneous Building Maintenance</t>
  </si>
  <si>
    <t>Total Maintenance Expenses</t>
  </si>
  <si>
    <t>Property Taxes</t>
  </si>
  <si>
    <t>Property and Liability Insurance</t>
  </si>
  <si>
    <t>Interest on MaineHousing Mortgage Note</t>
  </si>
  <si>
    <t>Interest on Other Notes Payable</t>
  </si>
  <si>
    <t>Total General Expenses</t>
  </si>
  <si>
    <t>Total Housing Expenses</t>
  </si>
  <si>
    <t>Total Commercial Expenses</t>
  </si>
  <si>
    <t>Total Budgeted Expenses</t>
  </si>
  <si>
    <t>Total Operating Balance After Other Transactions</t>
  </si>
  <si>
    <t>PROPERTY PROFITABILITY SUMMARY</t>
  </si>
  <si>
    <t>Rental Income</t>
  </si>
  <si>
    <t>Service Income</t>
  </si>
  <si>
    <t>Operating Expenses</t>
  </si>
  <si>
    <t>Resident Service Expenses (Addendum B)</t>
  </si>
  <si>
    <t>- Since the annual budget must be submitted prior to the close of the current fiscal year, expenditures for the last two or three months of operation must be included and annualized in order to complete the Current Year Annualized Actuals. (Column D).</t>
  </si>
  <si>
    <t>- Once the budget amounts are reviewed and adjusted as necessary the budget will be returned to the Owner and/or Management Agent.</t>
  </si>
  <si>
    <t>MaineHousing Review Worksheet</t>
  </si>
  <si>
    <t>Income Review</t>
  </si>
  <si>
    <t>Per budget</t>
  </si>
  <si>
    <t>difference</t>
  </si>
  <si>
    <t>% change</t>
  </si>
  <si>
    <t>Year End</t>
  </si>
  <si>
    <t>Received</t>
  </si>
  <si>
    <t>Property Name</t>
  </si>
  <si>
    <t>Property Number</t>
  </si>
  <si>
    <t>Budget Vacancy $</t>
  </si>
  <si>
    <t>Number of units</t>
  </si>
  <si>
    <t>Vacancy % of GR</t>
  </si>
  <si>
    <t>Asset Manager</t>
  </si>
  <si>
    <t>Financial Officer</t>
  </si>
  <si>
    <t>Net Rental Income</t>
  </si>
  <si>
    <t>Total income</t>
  </si>
  <si>
    <t>% or $ amount</t>
  </si>
  <si>
    <t>Management fee</t>
  </si>
  <si>
    <t>Expense Review</t>
  </si>
  <si>
    <t xml:space="preserve">Mortgage payments </t>
  </si>
  <si>
    <t>AOD #</t>
  </si>
  <si>
    <t>Annual</t>
  </si>
  <si>
    <t>Type</t>
  </si>
  <si>
    <t>Total Management</t>
  </si>
  <si>
    <t>Utilities</t>
  </si>
  <si>
    <t>Maintenance</t>
  </si>
  <si>
    <t>Taxes</t>
  </si>
  <si>
    <t>Insurance</t>
  </si>
  <si>
    <t>Effective Date</t>
  </si>
  <si>
    <t>RSC expenses</t>
  </si>
  <si>
    <t>% or $</t>
  </si>
  <si>
    <t xml:space="preserve">Audit </t>
  </si>
  <si>
    <t>Replacement Reserve End Balance Per Unit</t>
  </si>
  <si>
    <t>Surplus (Deficit)</t>
  </si>
  <si>
    <t>ODE/CIE</t>
  </si>
  <si>
    <t>Net Operating Cash</t>
  </si>
  <si>
    <t>ODE/CIE Balance</t>
  </si>
  <si>
    <t xml:space="preserve">Current Year </t>
  </si>
  <si>
    <t>Budget</t>
  </si>
  <si>
    <t>Proposed budgeted increase</t>
  </si>
  <si>
    <t>Comments:</t>
  </si>
  <si>
    <t>FO</t>
  </si>
  <si>
    <t>AM</t>
  </si>
  <si>
    <t>- Column C "Current Year Accepted MH Budget" must contain the figures approved by MaineHousing on the prior year budget.</t>
  </si>
  <si>
    <t xml:space="preserve">Rental Income </t>
  </si>
  <si>
    <t>- The white cells must be completed by the Owner/Manager.  The gray cells are auto-filled. The blue cells are MaineHousing use only.</t>
  </si>
  <si>
    <t>Debt Service Coverage Ratio</t>
  </si>
  <si>
    <t>Monthly</t>
  </si>
  <si>
    <t>Net Cash Flow</t>
  </si>
  <si>
    <t xml:space="preserve">- The budget form is to be submitted with all Addendums and Schedules completed (as applicable).  Please complete the tabs in numerical order beginning with either Tab 2 or Tab 3 as applicable to the property's rent schedule.  The Addendums and Schedules must be completed first as they will auto fill into the Annual Budget worksheet. </t>
  </si>
  <si>
    <t>a.</t>
  </si>
  <si>
    <t>- Submit the budget (not password protected) to financialreporting@mainehousing.org.</t>
  </si>
  <si>
    <t xml:space="preserve">- The budget must be submitted (not password protected) electronically to financialreporting@mainehousing.org. </t>
  </si>
  <si>
    <t>Site Internet, Telephone and Answering Services</t>
  </si>
  <si>
    <t>Rent Schedule Section 8 and LIHTC, FedHome and RLP</t>
  </si>
  <si>
    <t>Date of Hire:</t>
  </si>
  <si>
    <t>Days per week:</t>
  </si>
  <si>
    <t>Adjusted/Total</t>
  </si>
  <si>
    <t>- The annual budget is a financial projection of operations for the coming fiscal year and must be submitted as required in the mortgage documents.</t>
  </si>
  <si>
    <t>Other Electric                             (lighting, refrigerators, etc.)</t>
  </si>
  <si>
    <t xml:space="preserve">Interpreting </t>
  </si>
  <si>
    <r>
      <t>Other Admin (</t>
    </r>
    <r>
      <rPr>
        <b/>
        <sz val="10"/>
        <rFont val="Garamond"/>
        <family val="1"/>
      </rPr>
      <t>Must identify item and individual charge</t>
    </r>
    <r>
      <rPr>
        <sz val="11"/>
        <rFont val="Garamond"/>
        <family val="1"/>
      </rPr>
      <t>)</t>
    </r>
  </si>
  <si>
    <t>Total expenses</t>
  </si>
  <si>
    <t>Sundry</t>
  </si>
  <si>
    <t>Mortgage Principal Payments</t>
  </si>
  <si>
    <t>Transaction Schedule</t>
  </si>
  <si>
    <t>Lewiston-Auburn MSA</t>
  </si>
  <si>
    <t>Aroostook County</t>
  </si>
  <si>
    <t>Cumberland HMFA</t>
  </si>
  <si>
    <t>Portland HMFA</t>
  </si>
  <si>
    <t>Franklin County</t>
  </si>
  <si>
    <t>Hancock County</t>
  </si>
  <si>
    <t>Kennebec County</t>
  </si>
  <si>
    <t>Knox County</t>
  </si>
  <si>
    <t>Lincoln County</t>
  </si>
  <si>
    <t>Oxford County</t>
  </si>
  <si>
    <t>Penobscot County</t>
  </si>
  <si>
    <t>Bangor HMFA</t>
  </si>
  <si>
    <t>Piscataquis County</t>
  </si>
  <si>
    <t>Sagadahoc County</t>
  </si>
  <si>
    <t>Somerset County</t>
  </si>
  <si>
    <t>Waldo County</t>
  </si>
  <si>
    <t>Washington County</t>
  </si>
  <si>
    <t>York HMFA</t>
  </si>
  <si>
    <t>York-Kittery-So Berwick HMFA</t>
  </si>
  <si>
    <t>EXPENDITURES FOR PURCHASE</t>
  </si>
  <si>
    <r>
      <t xml:space="preserve">Scope of RSC Tasks </t>
    </r>
    <r>
      <rPr>
        <sz val="11"/>
        <rFont val="Garamond"/>
        <family val="1"/>
      </rPr>
      <t>(Please detail below)</t>
    </r>
    <r>
      <rPr>
        <b/>
        <sz val="11"/>
        <rFont val="Garamond"/>
        <family val="1"/>
      </rPr>
      <t>:</t>
    </r>
  </si>
  <si>
    <t xml:space="preserve">Total Net Rental Income </t>
  </si>
  <si>
    <t>Debt Service</t>
  </si>
  <si>
    <t xml:space="preserve"> Total Annual Proposed Rents</t>
  </si>
  <si>
    <r>
      <t xml:space="preserve">Other Financial Expenses  </t>
    </r>
    <r>
      <rPr>
        <sz val="8"/>
        <rFont val="Garamond"/>
        <family val="1"/>
      </rPr>
      <t>(Must identify item and individual charge)</t>
    </r>
  </si>
  <si>
    <t xml:space="preserve">Rent Schedule Section 8 </t>
  </si>
  <si>
    <t>Alison Dyer</t>
  </si>
  <si>
    <t>Debra Johnson</t>
  </si>
  <si>
    <t>Eric Ross</t>
  </si>
  <si>
    <t>Grace Parker</t>
  </si>
  <si>
    <t>Jamie Johnson</t>
  </si>
  <si>
    <t>Judith Gilbert</t>
  </si>
  <si>
    <t>TinaMarie Clary</t>
  </si>
  <si>
    <t>William Kuhl</t>
  </si>
  <si>
    <t>Amanda Jankowski</t>
  </si>
  <si>
    <t>Billy Clark</t>
  </si>
  <si>
    <t>Steven McDermott</t>
  </si>
  <si>
    <t>Cindy Wardwell</t>
  </si>
  <si>
    <t>Lori Johnson</t>
  </si>
  <si>
    <t>Ricci Abbott</t>
  </si>
  <si>
    <t>Management Fee per Management Agreement</t>
  </si>
  <si>
    <t>Add A Maximum (if applicable)</t>
  </si>
  <si>
    <t>Management Fee</t>
  </si>
  <si>
    <t>Total Management Charge Limit per Agreement</t>
  </si>
  <si>
    <t>Owner/Manager Proposed</t>
  </si>
  <si>
    <t>Variance</t>
  </si>
  <si>
    <t xml:space="preserve">Management Costs as a percentage of effective income  </t>
  </si>
  <si>
    <t>-This form must be completed if the property contains Section 8 Units with a HAP contract, or 100% Section 8 Units with a HAP contract and Market Units, or 100% Section 8 Units with a HAP contract and LIHTC/RLP units.  If the property contains LIHTC, FedHome and RLP or a combination of the previous and Section 8 refer to the tab titled "Rent Sch S8, LIHTC, FH &amp; RLP".</t>
  </si>
  <si>
    <t>Specify PHA:</t>
  </si>
  <si>
    <t>Utility Chart Effective Date:</t>
  </si>
  <si>
    <t>- Complete the Utility Allowance Calculation section if tenants are responsible for any portion of tenant utility costs.  Identify type, source, chart (specify which PHA) and chart date.</t>
  </si>
  <si>
    <t xml:space="preserve">For Fiscal Year End: </t>
  </si>
  <si>
    <t>Withdrawals</t>
  </si>
  <si>
    <t xml:space="preserve">    Totals</t>
  </si>
  <si>
    <t>Restricted Reserve Deposits</t>
  </si>
  <si>
    <t>30% PBV</t>
  </si>
  <si>
    <r>
      <t>Plus Subsidy (</t>
    </r>
    <r>
      <rPr>
        <b/>
        <sz val="11"/>
        <rFont val="Garamond"/>
        <family val="1"/>
      </rPr>
      <t>defined above</t>
    </r>
    <r>
      <rPr>
        <sz val="11"/>
        <rFont val="Garamond"/>
        <family val="1"/>
      </rPr>
      <t>)</t>
    </r>
  </si>
  <si>
    <t>Training Cost for Frontline Staff (as defined above)</t>
  </si>
  <si>
    <t>- Training Costs for Frontline Staff assigned to the property must be for property related training (i.e. COS, MREMA, LIHTC Specialist, Fair Housing).   Regional Managers and other management staff are not considered Frontline staff therefore; training for these staff members is not an allowable property related expense.</t>
  </si>
  <si>
    <t>Software and Maintenance of Computers</t>
  </si>
  <si>
    <t xml:space="preserve">- Subsidy is defined as projected Housing Choice Voucher, BRAP or STEP payments and should be listed on Line 60. </t>
  </si>
  <si>
    <t>- Significant percentage (5% Increase or Decrease and $500 Increase or Decrease) changes between "Current Year Accepted MH Budget" and "Next Year Proposed Budget" must be clarified under the Notes column J.</t>
  </si>
  <si>
    <t>- Significant percentage (5% increase or decrease and $500 increase or decrease) changes must be clarified and explained under the Notes column.</t>
  </si>
  <si>
    <t>Current ContractRent</t>
  </si>
  <si>
    <t>Proposed Contract Rent</t>
  </si>
  <si>
    <t>Current Contract Rent</t>
  </si>
  <si>
    <r>
      <rPr>
        <sz val="12"/>
        <color theme="4"/>
        <rFont val="Garamond"/>
        <family val="1"/>
      </rPr>
      <t>RLP/FedHome/LIHTC</t>
    </r>
    <r>
      <rPr>
        <sz val="12"/>
        <color theme="1"/>
        <rFont val="Garamond"/>
        <family val="1"/>
      </rPr>
      <t xml:space="preserve"> Rent Increase effective, </t>
    </r>
    <r>
      <rPr>
        <sz val="12"/>
        <color theme="4"/>
        <rFont val="Garamond"/>
        <family val="1"/>
      </rPr>
      <t>date</t>
    </r>
    <r>
      <rPr>
        <sz val="12"/>
        <color theme="1"/>
        <rFont val="Garamond"/>
        <family val="1"/>
      </rPr>
      <t xml:space="preserve">, pursuant to the lease and state law as listed on Tab 3-Rent Sch S8, LIHTC, FH &amp; RLP.  </t>
    </r>
  </si>
  <si>
    <t xml:space="preserve">Fixed Asset transaction for the following purposes in the amount of: </t>
  </si>
  <si>
    <r>
      <t xml:space="preserve">Amount:   </t>
    </r>
    <r>
      <rPr>
        <sz val="12"/>
        <color theme="3" tint="0.39997558519241921"/>
        <rFont val="Garamond"/>
        <family val="1"/>
      </rPr>
      <t>$</t>
    </r>
  </si>
  <si>
    <t>Use of Restricted Reserve Escrows for the following:</t>
  </si>
  <si>
    <r>
      <t xml:space="preserve">2)                  The budget, after adjustments,  projects year-end </t>
    </r>
    <r>
      <rPr>
        <sz val="12"/>
        <color rgb="FF5B9BD5"/>
        <rFont val="Garamond"/>
        <family val="1"/>
      </rPr>
      <t>surplus cash/cash deficit</t>
    </r>
    <r>
      <rPr>
        <sz val="12"/>
        <rFont val="Garamond"/>
        <family val="1"/>
      </rPr>
      <t xml:space="preserve"> in the amount of: </t>
    </r>
  </si>
  <si>
    <t>3)                  MaineHousing approves the following actions reflected in the budget:</t>
  </si>
  <si>
    <t>1)                  The Budget, after adjustments, was acceptable:  see below for comments and utilize the MaineHousing use column of the attached budget for adjustments.</t>
  </si>
  <si>
    <t>Expenditures for Purchase</t>
  </si>
  <si>
    <t>Amount</t>
  </si>
  <si>
    <t>Bids/Specs Required (*)</t>
  </si>
  <si>
    <t xml:space="preserve">·       * Uses of Replacement Reserve funds are contingent on MaineHousing’s review and approval of bids and specifications prior to work commencing.  Owner/Managers must obtain 3 bids for all contracts over $5,000. </t>
  </si>
  <si>
    <t xml:space="preserve">·       The approved Management Agreement does not include the use of Addendum A however; one has been completed as part of the budget.  Attached is the most recent management agreement form to complete if you would like to implement the use of Addendum A.  </t>
  </si>
  <si>
    <t xml:space="preserve">·       HUD and FedHome published rents and/or published Utility Allowances may change between the date of budget approval and the effective date of the applicable chart(s). A change would require re-approval by MaineHousing prior to implementation and subject to the requirements of providing tenants with the necessary notice of rent increase.  </t>
  </si>
  <si>
    <t xml:space="preserve">·       There were no planned fixed asset transactions noted on tab 6-Transaction Schedules. </t>
  </si>
  <si>
    <t>c.</t>
  </si>
  <si>
    <t>b.</t>
  </si>
  <si>
    <t>LIHTC Maximum Allowable Rent Chart Effective Date:</t>
  </si>
  <si>
    <t>FedHome Maximum Allowable Rent Chart Effective Date:</t>
  </si>
  <si>
    <t>HTF Maximum Allowable Rent Chart Effective Date:</t>
  </si>
  <si>
    <t xml:space="preserve"> Vacancy Percentage</t>
  </si>
  <si>
    <t>- If the property was developed to include commercial income into gross effective income please click/complete the box below (Line 10).</t>
  </si>
  <si>
    <t>As of</t>
  </si>
  <si>
    <t>- Please detail expenses listed on lines 54 &amp; 83</t>
  </si>
  <si>
    <t>Daniel Towle Jr.</t>
  </si>
  <si>
    <t>Financial Officer Analysis</t>
  </si>
  <si>
    <t>REVISED 5/3/2018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</si>
</sst>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8" formatCode="&quot;$&quot;#,##0.00_);[Red]\(&quot;$&quot;#,##0.00\)"/>
    <numFmt numFmtId="44" formatCode="_(&quot;$&quot;* #,##0.00_);_(&quot;$&quot;* \(#,##0.00\);_(&quot;$&quot;* &quot;-&quot;??_);_(@_)"/>
    <numFmt numFmtId="43" formatCode="_(* #,##0.00_);_(* \(#,##0.00\);_(* &quot;-&quot;??_);_(@_)"/>
    <numFmt numFmtId="164" formatCode="0#"/>
    <numFmt numFmtId="165" formatCode="&quot;$&quot;#,##0"/>
    <numFmt numFmtId="166" formatCode="_(* #,##0_);_(* \(#,##0\);_(* &quot;-&quot;??_);_(@_)"/>
    <numFmt numFmtId="167" formatCode="[$-409]mmmm\ d\,\ yyyy;@"/>
    <numFmt numFmtId="168" formatCode="_(&quot;$&quot;* #,##0_);_(&quot;$&quot;* \(#,##0\);_(&quot;$&quot;* &quot;-&quot;??_);_(@_)"/>
    <numFmt numFmtId="169" formatCode="m/d/yyyy;@"/>
    <numFmt numFmtId="170" formatCode="&quot;$&quot;#,##0.00"/>
    <numFmt numFmtId="171" formatCode="[&lt;=9999999]###\-####;\(###\)\ ###\-####"/>
    <numFmt numFmtId="172" formatCode="[$-F800]dddd\,\ mmmm\ dd\,\ yyyy"/>
  </numFmts>
  <fonts count="31" x14ac:knownFonts="1">
    <font>
      <sz val="10"/>
      <name val="Arial"/>
    </font>
    <font>
      <sz val="10"/>
      <name val="Arial"/>
      <family val="2"/>
    </font>
    <font>
      <sz val="9"/>
      <color indexed="81"/>
      <name val="Tahoma"/>
      <family val="2"/>
    </font>
    <font>
      <b/>
      <sz val="9"/>
      <color indexed="81"/>
      <name val="Tahoma"/>
      <family val="2"/>
    </font>
    <font>
      <sz val="8"/>
      <name val="Arial"/>
      <family val="2"/>
    </font>
    <font>
      <sz val="8"/>
      <color indexed="81"/>
      <name val="Tahoma"/>
      <family val="2"/>
    </font>
    <font>
      <b/>
      <sz val="8"/>
      <color indexed="81"/>
      <name val="Tahoma"/>
      <family val="2"/>
    </font>
    <font>
      <sz val="8"/>
      <color rgb="FF000000"/>
      <name val="Segoe UI"/>
      <family val="2"/>
    </font>
    <font>
      <sz val="11"/>
      <name val="Garamond"/>
      <family val="1"/>
    </font>
    <font>
      <b/>
      <sz val="11"/>
      <name val="Garamond"/>
      <family val="1"/>
    </font>
    <font>
      <sz val="11"/>
      <color indexed="8"/>
      <name val="Garamond"/>
      <family val="1"/>
    </font>
    <font>
      <sz val="10"/>
      <name val="Garamond"/>
      <family val="1"/>
    </font>
    <font>
      <b/>
      <sz val="11"/>
      <color theme="0"/>
      <name val="Garamond"/>
      <family val="1"/>
    </font>
    <font>
      <b/>
      <sz val="20"/>
      <name val="Garamond"/>
      <family val="1"/>
    </font>
    <font>
      <sz val="10"/>
      <name val="Arial"/>
      <family val="2"/>
    </font>
    <font>
      <sz val="12"/>
      <name val="Garamond"/>
      <family val="1"/>
    </font>
    <font>
      <b/>
      <sz val="12"/>
      <name val="Garamond"/>
      <family val="1"/>
    </font>
    <font>
      <u/>
      <sz val="12"/>
      <name val="Garamond"/>
      <family val="1"/>
    </font>
    <font>
      <b/>
      <u/>
      <sz val="12"/>
      <name val="Garamond"/>
      <family val="1"/>
    </font>
    <font>
      <sz val="12"/>
      <color rgb="FF5B9BD5"/>
      <name val="Garamond"/>
      <family val="1"/>
    </font>
    <font>
      <sz val="12"/>
      <color theme="3" tint="0.39997558519241921"/>
      <name val="Garamond"/>
      <family val="1"/>
    </font>
    <font>
      <sz val="11"/>
      <color theme="1"/>
      <name val="Garamond"/>
      <family val="1"/>
    </font>
    <font>
      <sz val="12"/>
      <name val="Arial"/>
      <family val="2"/>
    </font>
    <font>
      <sz val="10"/>
      <name val="Arial"/>
      <family val="2"/>
    </font>
    <font>
      <b/>
      <sz val="14"/>
      <name val="Garamond"/>
      <family val="1"/>
    </font>
    <font>
      <u/>
      <sz val="11"/>
      <name val="Garamond"/>
      <family val="1"/>
    </font>
    <font>
      <sz val="12"/>
      <color theme="1"/>
      <name val="Garamond"/>
      <family val="1"/>
    </font>
    <font>
      <u/>
      <sz val="10"/>
      <color theme="10"/>
      <name val="Arial"/>
      <family val="2"/>
    </font>
    <font>
      <b/>
      <sz val="10"/>
      <name val="Garamond"/>
      <family val="1"/>
    </font>
    <font>
      <sz val="8"/>
      <name val="Garamond"/>
      <family val="1"/>
    </font>
    <font>
      <sz val="12"/>
      <color theme="4"/>
      <name val="Garamond"/>
      <family val="1"/>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1"/>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79998168889431442"/>
        <bgColor indexed="64"/>
      </patternFill>
    </fill>
  </fills>
  <borders count="7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44" fontId="14" fillId="0" borderId="0" applyFont="0" applyFill="0" applyBorder="0" applyAlignment="0" applyProtection="0"/>
    <xf numFmtId="9" fontId="23" fillId="0" borderId="0" applyFont="0" applyFill="0" applyBorder="0" applyAlignment="0" applyProtection="0"/>
    <xf numFmtId="0" fontId="27" fillId="0" borderId="0" applyNumberFormat="0" applyFill="0" applyBorder="0" applyAlignment="0" applyProtection="0"/>
  </cellStyleXfs>
  <cellXfs count="792">
    <xf numFmtId="0" fontId="0" fillId="0" borderId="0" xfId="0"/>
    <xf numFmtId="0" fontId="8" fillId="0" borderId="0" xfId="0" applyFont="1" applyAlignment="1" applyProtection="1">
      <alignment vertical="top"/>
      <protection locked="0"/>
    </xf>
    <xf numFmtId="0" fontId="8" fillId="0" borderId="0" xfId="0" applyFont="1" applyProtection="1">
      <protection locked="0"/>
    </xf>
    <xf numFmtId="165" fontId="8" fillId="0" borderId="13" xfId="0" applyNumberFormat="1" applyFont="1" applyBorder="1" applyProtection="1">
      <protection locked="0"/>
    </xf>
    <xf numFmtId="165" fontId="8" fillId="0" borderId="9" xfId="0" applyNumberFormat="1" applyFont="1" applyBorder="1" applyProtection="1">
      <protection locked="0"/>
    </xf>
    <xf numFmtId="165" fontId="8" fillId="0" borderId="11" xfId="0" applyNumberFormat="1" applyFont="1" applyBorder="1" applyProtection="1">
      <protection locked="0"/>
    </xf>
    <xf numFmtId="165" fontId="8" fillId="0" borderId="13" xfId="0" applyNumberFormat="1" applyFont="1" applyFill="1" applyBorder="1" applyProtection="1">
      <protection locked="0"/>
    </xf>
    <xf numFmtId="14" fontId="8" fillId="0" borderId="0" xfId="0" applyNumberFormat="1" applyFont="1" applyProtection="1">
      <protection locked="0"/>
    </xf>
    <xf numFmtId="14" fontId="8" fillId="0" borderId="0" xfId="0" applyNumberFormat="1" applyFont="1" applyAlignment="1" applyProtection="1">
      <alignment horizontal="left"/>
      <protection locked="0"/>
    </xf>
    <xf numFmtId="0" fontId="8" fillId="0" borderId="0" xfId="0" applyFont="1"/>
    <xf numFmtId="165" fontId="8" fillId="0" borderId="13" xfId="0" applyNumberFormat="1" applyFont="1" applyBorder="1" applyAlignment="1" applyProtection="1">
      <alignment horizontal="right"/>
      <protection locked="0"/>
    </xf>
    <xf numFmtId="0" fontId="8" fillId="0" borderId="0" xfId="0" applyFont="1" applyBorder="1"/>
    <xf numFmtId="0" fontId="8" fillId="0" borderId="0" xfId="0" applyFont="1" applyAlignment="1">
      <alignment vertical="top"/>
    </xf>
    <xf numFmtId="0" fontId="8" fillId="3" borderId="0" xfId="0" applyFont="1" applyFill="1" applyBorder="1" applyProtection="1">
      <protection locked="0"/>
    </xf>
    <xf numFmtId="165" fontId="8" fillId="3" borderId="13" xfId="0" applyNumberFormat="1" applyFont="1" applyFill="1" applyBorder="1" applyProtection="1"/>
    <xf numFmtId="165" fontId="8" fillId="2" borderId="13" xfId="0" applyNumberFormat="1" applyFont="1" applyFill="1" applyBorder="1" applyProtection="1">
      <protection locked="0"/>
    </xf>
    <xf numFmtId="165" fontId="8" fillId="3" borderId="11" xfId="0" applyNumberFormat="1" applyFont="1" applyFill="1" applyBorder="1" applyProtection="1"/>
    <xf numFmtId="165" fontId="8" fillId="2" borderId="11" xfId="0" applyNumberFormat="1" applyFont="1" applyFill="1" applyBorder="1" applyProtection="1">
      <protection locked="0"/>
    </xf>
    <xf numFmtId="165" fontId="8" fillId="3" borderId="9" xfId="0" applyNumberFormat="1" applyFont="1" applyFill="1" applyBorder="1" applyProtection="1"/>
    <xf numFmtId="165" fontId="8" fillId="0" borderId="12" xfId="0" applyNumberFormat="1" applyFont="1" applyBorder="1" applyProtection="1">
      <protection locked="0"/>
    </xf>
    <xf numFmtId="0" fontId="8" fillId="3" borderId="0" xfId="0" applyFont="1" applyFill="1" applyAlignment="1" applyProtection="1">
      <alignment vertical="top"/>
      <protection locked="0"/>
    </xf>
    <xf numFmtId="164" fontId="8" fillId="3" borderId="0" xfId="0" applyNumberFormat="1" applyFont="1" applyFill="1" applyAlignment="1" applyProtection="1">
      <alignment vertical="top"/>
      <protection locked="0"/>
    </xf>
    <xf numFmtId="165" fontId="8" fillId="2" borderId="12" xfId="0" applyNumberFormat="1" applyFont="1" applyFill="1" applyBorder="1" applyProtection="1">
      <protection locked="0"/>
    </xf>
    <xf numFmtId="0" fontId="8" fillId="3" borderId="17" xfId="0" applyFont="1" applyFill="1" applyBorder="1" applyProtection="1">
      <protection locked="0"/>
    </xf>
    <xf numFmtId="0" fontId="8" fillId="3" borderId="18" xfId="0" applyFont="1" applyFill="1" applyBorder="1" applyProtection="1">
      <protection locked="0"/>
    </xf>
    <xf numFmtId="0" fontId="8" fillId="3" borderId="18" xfId="0" applyFont="1" applyFill="1" applyBorder="1" applyAlignment="1" applyProtection="1">
      <alignment horizontal="centerContinuous"/>
      <protection locked="0"/>
    </xf>
    <xf numFmtId="0" fontId="8" fillId="3" borderId="20" xfId="0" applyFont="1" applyFill="1" applyBorder="1" applyProtection="1">
      <protection locked="0"/>
    </xf>
    <xf numFmtId="0" fontId="8" fillId="3" borderId="0" xfId="0" applyFont="1" applyFill="1" applyBorder="1" applyAlignment="1" applyProtection="1">
      <alignment horizontal="centerContinuous"/>
      <protection locked="0"/>
    </xf>
    <xf numFmtId="0" fontId="8" fillId="3" borderId="23" xfId="0" applyFont="1" applyFill="1" applyBorder="1" applyProtection="1">
      <protection locked="0"/>
    </xf>
    <xf numFmtId="0" fontId="8" fillId="3" borderId="15" xfId="0" applyFont="1" applyFill="1" applyBorder="1" applyProtection="1">
      <protection locked="0"/>
    </xf>
    <xf numFmtId="0" fontId="8" fillId="3" borderId="0" xfId="0" applyFont="1" applyFill="1" applyAlignment="1">
      <alignment vertical="top"/>
    </xf>
    <xf numFmtId="0" fontId="8" fillId="3" borderId="0" xfId="0" applyFont="1" applyFill="1"/>
    <xf numFmtId="164" fontId="8" fillId="3" borderId="0" xfId="0" applyNumberFormat="1" applyFont="1" applyFill="1" applyAlignment="1">
      <alignment vertical="top"/>
    </xf>
    <xf numFmtId="165" fontId="8" fillId="3" borderId="13" xfId="0" applyNumberFormat="1" applyFont="1" applyFill="1" applyBorder="1" applyAlignment="1">
      <alignment horizontal="right"/>
    </xf>
    <xf numFmtId="0" fontId="8" fillId="3" borderId="17" xfId="0" applyFont="1" applyFill="1" applyBorder="1"/>
    <xf numFmtId="0" fontId="8" fillId="3" borderId="18" xfId="0" applyFont="1" applyFill="1" applyBorder="1"/>
    <xf numFmtId="0" fontId="8" fillId="3" borderId="18" xfId="0" applyFont="1" applyFill="1" applyBorder="1" applyAlignment="1">
      <alignment horizontal="centerContinuous"/>
    </xf>
    <xf numFmtId="0" fontId="8" fillId="3" borderId="20" xfId="0" applyFont="1" applyFill="1" applyBorder="1"/>
    <xf numFmtId="0" fontId="8" fillId="3" borderId="0" xfId="0" applyFont="1" applyFill="1" applyBorder="1"/>
    <xf numFmtId="0" fontId="8" fillId="3" borderId="0" xfId="0" applyFont="1" applyFill="1" applyBorder="1" applyAlignment="1">
      <alignment horizontal="centerContinuous"/>
    </xf>
    <xf numFmtId="0" fontId="8" fillId="3" borderId="23" xfId="0" applyFont="1" applyFill="1" applyBorder="1"/>
    <xf numFmtId="0" fontId="8" fillId="3" borderId="15" xfId="0" applyFont="1" applyFill="1" applyBorder="1"/>
    <xf numFmtId="0" fontId="9" fillId="3" borderId="15" xfId="0" applyFont="1" applyFill="1" applyBorder="1" applyAlignment="1"/>
    <xf numFmtId="0" fontId="8" fillId="2" borderId="0" xfId="0" applyFont="1" applyFill="1" applyBorder="1"/>
    <xf numFmtId="0" fontId="8" fillId="2" borderId="0" xfId="0" applyFont="1" applyFill="1"/>
    <xf numFmtId="0" fontId="8" fillId="2" borderId="0" xfId="0" applyFont="1" applyFill="1" applyBorder="1" applyAlignment="1">
      <alignment horizontal="center"/>
    </xf>
    <xf numFmtId="165" fontId="8" fillId="2" borderId="0" xfId="0" applyNumberFormat="1" applyFont="1" applyFill="1" applyBorder="1" applyAlignment="1">
      <alignment horizontal="center"/>
    </xf>
    <xf numFmtId="165" fontId="8" fillId="2" borderId="0" xfId="0" applyNumberFormat="1" applyFont="1" applyFill="1" applyAlignment="1">
      <alignment horizontal="center"/>
    </xf>
    <xf numFmtId="0" fontId="8" fillId="2" borderId="0" xfId="0" applyFont="1" applyFill="1" applyAlignment="1">
      <alignment horizontal="center"/>
    </xf>
    <xf numFmtId="0" fontId="8" fillId="3" borderId="0" xfId="0" applyFont="1" applyFill="1" applyBorder="1" applyAlignment="1">
      <alignment horizontal="center"/>
    </xf>
    <xf numFmtId="0" fontId="8" fillId="3" borderId="15" xfId="0" applyFont="1" applyFill="1" applyBorder="1" applyAlignment="1">
      <alignment horizontal="center"/>
    </xf>
    <xf numFmtId="165" fontId="8" fillId="3" borderId="21" xfId="0" applyNumberFormat="1" applyFont="1" applyFill="1" applyBorder="1" applyAlignment="1">
      <alignment horizontal="center"/>
    </xf>
    <xf numFmtId="165" fontId="8" fillId="3" borderId="0" xfId="0" applyNumberFormat="1" applyFont="1" applyFill="1" applyBorder="1" applyAlignment="1">
      <alignment horizontal="center"/>
    </xf>
    <xf numFmtId="165" fontId="8" fillId="3" borderId="24" xfId="0" applyNumberFormat="1" applyFont="1" applyFill="1" applyBorder="1" applyAlignment="1">
      <alignment horizontal="center"/>
    </xf>
    <xf numFmtId="165" fontId="8" fillId="3" borderId="15" xfId="0" applyNumberFormat="1" applyFont="1" applyFill="1" applyBorder="1" applyAlignment="1">
      <alignment horizontal="center"/>
    </xf>
    <xf numFmtId="0" fontId="9" fillId="3" borderId="20" xfId="0" applyFont="1" applyFill="1" applyBorder="1"/>
    <xf numFmtId="0" fontId="9" fillId="3" borderId="0" xfId="0" applyFont="1" applyFill="1" applyBorder="1" applyAlignment="1">
      <alignment horizontal="center" wrapText="1"/>
    </xf>
    <xf numFmtId="0" fontId="9" fillId="3" borderId="0" xfId="0" applyFont="1" applyFill="1" applyBorder="1" applyAlignment="1">
      <alignment horizontal="center"/>
    </xf>
    <xf numFmtId="0" fontId="9" fillId="3" borderId="21" xfId="0" applyFont="1" applyFill="1" applyBorder="1" applyAlignment="1">
      <alignment horizontal="center" wrapText="1"/>
    </xf>
    <xf numFmtId="0" fontId="9" fillId="3" borderId="27" xfId="0" applyFont="1" applyFill="1" applyBorder="1"/>
    <xf numFmtId="9" fontId="8" fillId="3" borderId="0" xfId="0" applyNumberFormat="1" applyFont="1" applyFill="1" applyBorder="1" applyAlignment="1">
      <alignment horizontal="center"/>
    </xf>
    <xf numFmtId="0" fontId="8" fillId="3" borderId="24" xfId="0" applyFont="1" applyFill="1" applyBorder="1"/>
    <xf numFmtId="0" fontId="9" fillId="3" borderId="20" xfId="0" applyFont="1" applyFill="1" applyBorder="1" applyAlignment="1">
      <alignment horizontal="left" indent="1"/>
    </xf>
    <xf numFmtId="9" fontId="8" fillId="3" borderId="18" xfId="0" applyNumberFormat="1" applyFont="1" applyFill="1" applyBorder="1" applyAlignment="1">
      <alignment horizontal="center"/>
    </xf>
    <xf numFmtId="9" fontId="8" fillId="3" borderId="15" xfId="0" applyNumberFormat="1" applyFont="1" applyFill="1" applyBorder="1" applyAlignment="1">
      <alignment horizontal="center"/>
    </xf>
    <xf numFmtId="165" fontId="8" fillId="3" borderId="26" xfId="0" applyNumberFormat="1" applyFont="1" applyFill="1" applyBorder="1" applyAlignment="1">
      <alignment horizontal="center"/>
    </xf>
    <xf numFmtId="165" fontId="8" fillId="3" borderId="25" xfId="0" applyNumberFormat="1" applyFont="1" applyFill="1" applyBorder="1" applyAlignment="1">
      <alignment horizontal="center"/>
    </xf>
    <xf numFmtId="165" fontId="8" fillId="3" borderId="31" xfId="0" applyNumberFormat="1" applyFont="1" applyFill="1" applyBorder="1" applyAlignment="1">
      <alignment horizontal="center"/>
    </xf>
    <xf numFmtId="0" fontId="9" fillId="3" borderId="23" xfId="0" applyFont="1" applyFill="1" applyBorder="1" applyAlignment="1">
      <alignment horizontal="left" indent="1"/>
    </xf>
    <xf numFmtId="0" fontId="9" fillId="3" borderId="21" xfId="0" applyFont="1" applyFill="1" applyBorder="1"/>
    <xf numFmtId="0" fontId="8" fillId="3" borderId="21" xfId="0" applyFont="1" applyFill="1" applyBorder="1"/>
    <xf numFmtId="9" fontId="8" fillId="2" borderId="0" xfId="0" applyNumberFormat="1" applyFont="1" applyFill="1" applyAlignment="1">
      <alignment horizontal="center"/>
    </xf>
    <xf numFmtId="0" fontId="8" fillId="2" borderId="0" xfId="0" applyFont="1" applyFill="1" applyAlignment="1">
      <alignment horizontal="left"/>
    </xf>
    <xf numFmtId="9" fontId="8" fillId="3" borderId="20" xfId="0" applyNumberFormat="1" applyFont="1" applyFill="1" applyBorder="1" applyAlignment="1">
      <alignment horizontal="center"/>
    </xf>
    <xf numFmtId="9" fontId="8" fillId="3" borderId="23" xfId="0" applyNumberFormat="1" applyFont="1" applyFill="1" applyBorder="1" applyAlignment="1">
      <alignment horizontal="center"/>
    </xf>
    <xf numFmtId="0" fontId="8" fillId="3" borderId="0" xfId="0" applyFont="1" applyFill="1" applyProtection="1">
      <protection locked="0"/>
    </xf>
    <xf numFmtId="0" fontId="8" fillId="0" borderId="0" xfId="0" applyFont="1" applyFill="1"/>
    <xf numFmtId="0" fontId="8" fillId="3" borderId="0" xfId="0" applyFont="1" applyFill="1" applyBorder="1" applyAlignment="1" applyProtection="1">
      <protection locked="0"/>
    </xf>
    <xf numFmtId="0" fontId="8" fillId="3" borderId="0" xfId="0" applyFont="1" applyFill="1" applyBorder="1" applyAlignment="1" applyProtection="1">
      <alignment vertical="top"/>
      <protection locked="0"/>
    </xf>
    <xf numFmtId="0" fontId="8" fillId="3" borderId="0" xfId="0" applyFont="1" applyFill="1" applyBorder="1" applyAlignment="1">
      <alignment horizontal="center" vertical="top"/>
    </xf>
    <xf numFmtId="0" fontId="0" fillId="2" borderId="0" xfId="0" applyFill="1" applyBorder="1"/>
    <xf numFmtId="0" fontId="8" fillId="0" borderId="0" xfId="0" applyFont="1" applyFill="1" applyProtection="1">
      <protection locked="0"/>
    </xf>
    <xf numFmtId="0" fontId="0" fillId="0" borderId="0" xfId="0" applyFill="1"/>
    <xf numFmtId="0" fontId="9" fillId="3" borderId="22" xfId="0" applyFont="1" applyFill="1" applyBorder="1" applyAlignment="1">
      <alignment horizontal="left"/>
    </xf>
    <xf numFmtId="0" fontId="8" fillId="2" borderId="28" xfId="0" applyFont="1" applyFill="1" applyBorder="1"/>
    <xf numFmtId="0" fontId="8" fillId="3" borderId="35" xfId="0" applyFont="1" applyFill="1" applyBorder="1"/>
    <xf numFmtId="0" fontId="15" fillId="2" borderId="0" xfId="0" applyFont="1" applyFill="1" applyAlignment="1">
      <alignment horizontal="left" vertical="center" indent="8"/>
    </xf>
    <xf numFmtId="0" fontId="16" fillId="2" borderId="0" xfId="0" applyFont="1" applyFill="1" applyAlignment="1">
      <alignment vertical="center" wrapText="1"/>
    </xf>
    <xf numFmtId="0" fontId="16" fillId="2" borderId="0" xfId="0" applyFont="1" applyFill="1" applyAlignment="1">
      <alignment horizontal="right" vertical="center" wrapText="1"/>
    </xf>
    <xf numFmtId="0" fontId="16" fillId="2" borderId="0" xfId="0" applyFont="1" applyFill="1" applyAlignment="1">
      <alignment horizontal="right" vertical="center"/>
    </xf>
    <xf numFmtId="0" fontId="15" fillId="2" borderId="0" xfId="0" applyFont="1" applyFill="1" applyAlignment="1">
      <alignment horizontal="right" vertical="center"/>
    </xf>
    <xf numFmtId="0" fontId="16" fillId="2" borderId="0" xfId="0" applyFont="1" applyFill="1" applyAlignment="1">
      <alignment vertical="center"/>
    </xf>
    <xf numFmtId="0" fontId="15" fillId="2" borderId="13" xfId="0" applyFont="1" applyFill="1" applyBorder="1" applyAlignment="1">
      <alignment horizontal="right" vertical="center" wrapText="1"/>
    </xf>
    <xf numFmtId="0" fontId="15" fillId="2" borderId="0" xfId="0" applyFont="1" applyFill="1" applyAlignment="1">
      <alignment horizontal="center" vertical="center"/>
    </xf>
    <xf numFmtId="0" fontId="15" fillId="2" borderId="0" xfId="0" applyFont="1" applyFill="1" applyBorder="1" applyAlignment="1">
      <alignment horizontal="center" vertical="center"/>
    </xf>
    <xf numFmtId="0" fontId="15" fillId="2" borderId="0" xfId="0" applyFont="1" applyFill="1" applyAlignment="1">
      <alignment horizontal="left" vertical="center"/>
    </xf>
    <xf numFmtId="0" fontId="18" fillId="2" borderId="0" xfId="0" applyFont="1" applyFill="1" applyAlignment="1">
      <alignment vertical="center"/>
    </xf>
    <xf numFmtId="0" fontId="15" fillId="2" borderId="13" xfId="0" applyFont="1" applyFill="1" applyBorder="1" applyAlignment="1">
      <alignment horizontal="center" vertical="top" wrapText="1"/>
    </xf>
    <xf numFmtId="167" fontId="15" fillId="2" borderId="13" xfId="0" applyNumberFormat="1" applyFont="1" applyFill="1" applyBorder="1" applyAlignment="1">
      <alignment horizontal="center" vertical="top" wrapText="1"/>
    </xf>
    <xf numFmtId="0" fontId="15" fillId="2" borderId="0" xfId="0" applyNumberFormat="1" applyFont="1" applyFill="1" applyAlignment="1">
      <alignment horizontal="left" vertical="center"/>
    </xf>
    <xf numFmtId="0" fontId="15" fillId="2" borderId="0" xfId="0" applyFont="1" applyFill="1"/>
    <xf numFmtId="14" fontId="15" fillId="2" borderId="0" xfId="0" applyNumberFormat="1" applyFont="1" applyFill="1" applyAlignment="1">
      <alignment horizontal="left"/>
    </xf>
    <xf numFmtId="49" fontId="15" fillId="2" borderId="0" xfId="0" applyNumberFormat="1" applyFont="1" applyFill="1" applyAlignment="1">
      <alignment horizontal="left"/>
    </xf>
    <xf numFmtId="44" fontId="15" fillId="2" borderId="13" xfId="2" applyFont="1" applyFill="1" applyBorder="1"/>
    <xf numFmtId="0" fontId="15" fillId="2" borderId="0" xfId="0" applyFont="1" applyFill="1" applyBorder="1"/>
    <xf numFmtId="165" fontId="8" fillId="2" borderId="7" xfId="0" applyNumberFormat="1" applyFont="1" applyFill="1" applyBorder="1" applyProtection="1">
      <protection locked="0"/>
    </xf>
    <xf numFmtId="14" fontId="8" fillId="2" borderId="0" xfId="0" applyNumberFormat="1" applyFont="1" applyFill="1" applyAlignment="1"/>
    <xf numFmtId="0" fontId="8" fillId="2" borderId="0" xfId="0" applyFont="1" applyFill="1" applyAlignment="1"/>
    <xf numFmtId="165" fontId="8" fillId="3" borderId="0" xfId="0" applyNumberFormat="1" applyFont="1" applyFill="1" applyBorder="1"/>
    <xf numFmtId="10" fontId="8" fillId="3" borderId="0" xfId="0" applyNumberFormat="1" applyFont="1" applyFill="1" applyBorder="1"/>
    <xf numFmtId="165" fontId="8" fillId="3" borderId="10" xfId="0" applyNumberFormat="1" applyFont="1" applyFill="1" applyBorder="1"/>
    <xf numFmtId="165" fontId="8" fillId="3" borderId="12" xfId="0" applyNumberFormat="1" applyFont="1" applyFill="1" applyBorder="1"/>
    <xf numFmtId="165" fontId="8" fillId="3" borderId="6" xfId="0" applyNumberFormat="1" applyFont="1" applyFill="1" applyBorder="1"/>
    <xf numFmtId="10" fontId="8" fillId="3" borderId="6" xfId="0" applyNumberFormat="1" applyFont="1" applyFill="1" applyBorder="1"/>
    <xf numFmtId="0" fontId="8" fillId="3" borderId="27" xfId="0" applyFont="1" applyFill="1" applyBorder="1"/>
    <xf numFmtId="0" fontId="8" fillId="3" borderId="20" xfId="0" applyFont="1" applyFill="1" applyBorder="1" applyAlignment="1">
      <alignment horizontal="right"/>
    </xf>
    <xf numFmtId="0" fontId="8" fillId="3" borderId="6" xfId="0" applyFont="1" applyFill="1" applyBorder="1" applyAlignment="1" applyProtection="1">
      <alignment horizontal="center"/>
      <protection locked="0"/>
    </xf>
    <xf numFmtId="165" fontId="8" fillId="3" borderId="8" xfId="0" applyNumberFormat="1" applyFont="1" applyFill="1" applyBorder="1" applyProtection="1"/>
    <xf numFmtId="10" fontId="10" fillId="3" borderId="16" xfId="0" applyNumberFormat="1" applyFont="1" applyFill="1" applyBorder="1" applyAlignment="1" applyProtection="1">
      <alignment horizontal="right" vertical="center"/>
    </xf>
    <xf numFmtId="10" fontId="10" fillId="3" borderId="33" xfId="0" applyNumberFormat="1" applyFont="1" applyFill="1" applyBorder="1" applyAlignment="1" applyProtection="1">
      <alignment horizontal="right" vertical="center"/>
    </xf>
    <xf numFmtId="0" fontId="21" fillId="0" borderId="0" xfId="0" applyFont="1" applyBorder="1" applyAlignment="1">
      <alignment horizontal="center" vertical="center" wrapText="1"/>
    </xf>
    <xf numFmtId="165" fontId="8" fillId="0" borderId="9" xfId="0" applyNumberFormat="1" applyFont="1" applyBorder="1" applyAlignment="1" applyProtection="1">
      <alignment horizontal="right"/>
      <protection locked="0"/>
    </xf>
    <xf numFmtId="10" fontId="10" fillId="3" borderId="16" xfId="0" applyNumberFormat="1" applyFont="1" applyFill="1" applyBorder="1" applyAlignment="1">
      <alignment horizontal="right" vertical="center"/>
    </xf>
    <xf numFmtId="165" fontId="8" fillId="0" borderId="13" xfId="1" applyNumberFormat="1" applyFont="1" applyBorder="1" applyProtection="1">
      <protection locked="0"/>
    </xf>
    <xf numFmtId="0" fontId="8" fillId="3" borderId="1" xfId="0" applyFont="1" applyFill="1" applyBorder="1" applyAlignment="1" applyProtection="1"/>
    <xf numFmtId="0" fontId="11" fillId="0" borderId="0" xfId="0" applyFont="1"/>
    <xf numFmtId="0" fontId="22" fillId="0" borderId="0" xfId="0" applyFont="1"/>
    <xf numFmtId="0" fontId="0" fillId="0" borderId="0" xfId="0" applyBorder="1"/>
    <xf numFmtId="165" fontId="8" fillId="3" borderId="13" xfId="0" applyNumberFormat="1" applyFont="1" applyFill="1" applyBorder="1" applyAlignment="1">
      <alignment horizontal="center"/>
    </xf>
    <xf numFmtId="0" fontId="8" fillId="3" borderId="0" xfId="0" applyFont="1" applyFill="1" applyAlignment="1">
      <alignment horizontal="center" vertical="top"/>
    </xf>
    <xf numFmtId="0" fontId="8" fillId="3" borderId="0" xfId="0" applyFont="1" applyFill="1" applyAlignment="1" applyProtection="1">
      <alignment horizontal="center" vertical="top"/>
      <protection locked="0"/>
    </xf>
    <xf numFmtId="0" fontId="8" fillId="3" borderId="0" xfId="0" applyFont="1" applyFill="1" applyAlignment="1">
      <alignment horizontal="center"/>
    </xf>
    <xf numFmtId="164" fontId="8" fillId="3" borderId="0" xfId="0" applyNumberFormat="1" applyFont="1" applyFill="1" applyAlignment="1">
      <alignment horizontal="center" vertical="top"/>
    </xf>
    <xf numFmtId="1" fontId="8" fillId="3" borderId="0" xfId="0" applyNumberFormat="1" applyFont="1" applyFill="1" applyAlignment="1">
      <alignment horizontal="center" vertical="top"/>
    </xf>
    <xf numFmtId="0" fontId="8" fillId="0" borderId="0" xfId="0" applyFont="1" applyAlignment="1">
      <alignment horizontal="center" vertical="top"/>
    </xf>
    <xf numFmtId="0" fontId="8" fillId="3" borderId="0" xfId="0" applyFont="1" applyFill="1" applyAlignment="1" applyProtection="1">
      <alignment vertical="top"/>
    </xf>
    <xf numFmtId="0" fontId="8" fillId="3" borderId="17" xfId="0" applyFont="1" applyFill="1" applyBorder="1" applyProtection="1"/>
    <xf numFmtId="0" fontId="8" fillId="3" borderId="18" xfId="0" applyFont="1" applyFill="1" applyBorder="1" applyProtection="1"/>
    <xf numFmtId="0" fontId="8" fillId="3" borderId="18" xfId="0" applyFont="1" applyFill="1" applyBorder="1" applyAlignment="1" applyProtection="1">
      <alignment horizontal="centerContinuous"/>
    </xf>
    <xf numFmtId="0" fontId="8" fillId="0" borderId="0" xfId="0" applyFont="1" applyProtection="1"/>
    <xf numFmtId="0" fontId="8" fillId="3" borderId="20" xfId="0" applyFont="1" applyFill="1" applyBorder="1" applyProtection="1"/>
    <xf numFmtId="0" fontId="8" fillId="3" borderId="0" xfId="0" applyFont="1" applyFill="1" applyBorder="1" applyProtection="1"/>
    <xf numFmtId="0" fontId="8" fillId="3" borderId="0" xfId="0" applyFont="1" applyFill="1" applyBorder="1" applyAlignment="1" applyProtection="1">
      <alignment horizontal="centerContinuous"/>
    </xf>
    <xf numFmtId="0" fontId="8" fillId="3" borderId="23" xfId="0" applyFont="1" applyFill="1" applyBorder="1" applyProtection="1"/>
    <xf numFmtId="0" fontId="8" fillId="3" borderId="15" xfId="0" applyFont="1" applyFill="1" applyBorder="1" applyProtection="1"/>
    <xf numFmtId="0" fontId="8" fillId="3" borderId="0" xfId="0" applyFont="1" applyFill="1" applyAlignment="1" applyProtection="1">
      <alignment vertical="center"/>
    </xf>
    <xf numFmtId="0" fontId="8" fillId="0" borderId="0" xfId="0" applyFont="1" applyAlignment="1" applyProtection="1">
      <alignment vertical="center"/>
    </xf>
    <xf numFmtId="0" fontId="0" fillId="0" borderId="0" xfId="0" applyAlignment="1" applyProtection="1">
      <alignment vertical="top"/>
    </xf>
    <xf numFmtId="0" fontId="0" fillId="0" borderId="0" xfId="0" applyProtection="1"/>
    <xf numFmtId="0" fontId="1" fillId="0" borderId="0" xfId="0" applyFont="1" applyProtection="1"/>
    <xf numFmtId="14" fontId="0" fillId="0" borderId="0" xfId="0" applyNumberFormat="1" applyProtection="1"/>
    <xf numFmtId="14" fontId="0" fillId="0" borderId="0" xfId="0" applyNumberFormat="1" applyAlignment="1" applyProtection="1">
      <alignment horizontal="left"/>
    </xf>
    <xf numFmtId="0" fontId="8" fillId="2" borderId="27" xfId="0" applyFont="1" applyFill="1" applyBorder="1" applyProtection="1">
      <protection locked="0"/>
    </xf>
    <xf numFmtId="0" fontId="8" fillId="2" borderId="13" xfId="0" applyFont="1" applyFill="1" applyBorder="1" applyAlignment="1" applyProtection="1">
      <alignment horizontal="center"/>
      <protection locked="0"/>
    </xf>
    <xf numFmtId="165" fontId="8" fillId="2" borderId="13" xfId="0" applyNumberFormat="1" applyFont="1" applyFill="1" applyBorder="1" applyAlignment="1" applyProtection="1">
      <alignment horizontal="center"/>
      <protection locked="0"/>
    </xf>
    <xf numFmtId="0" fontId="8" fillId="2" borderId="25" xfId="0" applyFont="1" applyFill="1" applyBorder="1" applyAlignment="1" applyProtection="1">
      <alignment horizontal="center"/>
      <protection locked="0"/>
    </xf>
    <xf numFmtId="9" fontId="8" fillId="2" borderId="13" xfId="0" applyNumberFormat="1" applyFont="1" applyFill="1" applyBorder="1" applyAlignment="1" applyProtection="1">
      <alignment horizontal="center"/>
      <protection locked="0"/>
    </xf>
    <xf numFmtId="0" fontId="8" fillId="3" borderId="12" xfId="0" applyFont="1" applyFill="1" applyBorder="1" applyProtection="1"/>
    <xf numFmtId="10" fontId="8" fillId="2" borderId="13" xfId="0" applyNumberFormat="1" applyFont="1" applyFill="1" applyBorder="1" applyAlignment="1" applyProtection="1">
      <alignment horizontal="center"/>
      <protection locked="0"/>
    </xf>
    <xf numFmtId="0" fontId="8" fillId="3" borderId="9" xfId="0" applyFont="1" applyFill="1" applyBorder="1" applyAlignment="1" applyProtection="1"/>
    <xf numFmtId="0" fontId="8" fillId="3" borderId="20" xfId="0" applyFont="1" applyFill="1" applyBorder="1" applyAlignment="1" applyProtection="1">
      <alignment horizontal="left" indent="1"/>
    </xf>
    <xf numFmtId="0" fontId="9" fillId="3" borderId="4" xfId="0" applyFont="1" applyFill="1" applyBorder="1" applyAlignment="1" applyProtection="1">
      <alignment horizontal="left"/>
    </xf>
    <xf numFmtId="0" fontId="8" fillId="3" borderId="1" xfId="0" applyFont="1" applyFill="1" applyBorder="1" applyAlignment="1" applyProtection="1">
      <alignment horizontal="centerContinuous"/>
    </xf>
    <xf numFmtId="0" fontId="8" fillId="3" borderId="2" xfId="0" applyFont="1" applyFill="1" applyBorder="1" applyAlignment="1" applyProtection="1">
      <alignment horizontal="centerContinuous"/>
    </xf>
    <xf numFmtId="0" fontId="8" fillId="3" borderId="3" xfId="0" applyFont="1" applyFill="1" applyBorder="1" applyAlignment="1" applyProtection="1">
      <alignment horizontal="centerContinuous"/>
    </xf>
    <xf numFmtId="0" fontId="8" fillId="3" borderId="5" xfId="0" applyFont="1" applyFill="1" applyBorder="1" applyAlignment="1" applyProtection="1">
      <alignment horizontal="centerContinuous"/>
    </xf>
    <xf numFmtId="0" fontId="8" fillId="3" borderId="6" xfId="0" applyFont="1" applyFill="1" applyBorder="1" applyAlignment="1" applyProtection="1">
      <alignment horizontal="centerContinuous"/>
    </xf>
    <xf numFmtId="0" fontId="8" fillId="3" borderId="7" xfId="0" applyFont="1" applyFill="1" applyBorder="1" applyAlignment="1" applyProtection="1">
      <alignment horizontal="centerContinuous"/>
    </xf>
    <xf numFmtId="0" fontId="8" fillId="3" borderId="3" xfId="0" applyFont="1" applyFill="1" applyBorder="1" applyAlignment="1" applyProtection="1">
      <alignment horizontal="center"/>
    </xf>
    <xf numFmtId="0" fontId="8" fillId="3" borderId="14" xfId="0" applyFont="1" applyFill="1" applyBorder="1" applyProtection="1"/>
    <xf numFmtId="0" fontId="9" fillId="3" borderId="5" xfId="0" applyFont="1" applyFill="1" applyBorder="1" applyAlignment="1" applyProtection="1"/>
    <xf numFmtId="0" fontId="9" fillId="3" borderId="6" xfId="0" applyFont="1" applyFill="1" applyBorder="1" applyAlignment="1" applyProtection="1"/>
    <xf numFmtId="10" fontId="10" fillId="3" borderId="13" xfId="0" applyNumberFormat="1" applyFont="1" applyFill="1" applyBorder="1" applyAlignment="1" applyProtection="1">
      <alignment horizontal="right" vertical="center"/>
    </xf>
    <xf numFmtId="0" fontId="9" fillId="3" borderId="40" xfId="0" applyFont="1" applyFill="1" applyBorder="1" applyProtection="1"/>
    <xf numFmtId="165" fontId="8" fillId="3" borderId="12" xfId="0" applyNumberFormat="1" applyFont="1" applyFill="1" applyBorder="1" applyProtection="1"/>
    <xf numFmtId="0" fontId="8" fillId="3" borderId="14" xfId="0" applyFont="1" applyFill="1" applyBorder="1" applyAlignment="1" applyProtection="1"/>
    <xf numFmtId="0" fontId="8" fillId="3" borderId="2" xfId="0" applyFont="1" applyFill="1" applyBorder="1" applyAlignment="1" applyProtection="1">
      <alignment horizontal="center"/>
    </xf>
    <xf numFmtId="0" fontId="8" fillId="3" borderId="1" xfId="0" applyFont="1" applyFill="1" applyBorder="1" applyAlignment="1" applyProtection="1">
      <alignment horizontal="center"/>
    </xf>
    <xf numFmtId="0" fontId="8" fillId="3" borderId="4" xfId="0" applyFont="1" applyFill="1" applyBorder="1" applyAlignment="1" applyProtection="1"/>
    <xf numFmtId="0" fontId="8" fillId="3" borderId="0" xfId="0" applyFont="1" applyFill="1" applyBorder="1" applyAlignment="1" applyProtection="1"/>
    <xf numFmtId="0" fontId="8" fillId="6" borderId="45" xfId="0" applyFont="1" applyFill="1" applyBorder="1" applyAlignment="1">
      <alignment horizontal="center"/>
    </xf>
    <xf numFmtId="0" fontId="8" fillId="6" borderId="46" xfId="0" applyFont="1" applyFill="1" applyBorder="1" applyAlignment="1">
      <alignment horizontal="center"/>
    </xf>
    <xf numFmtId="0" fontId="8" fillId="6" borderId="46" xfId="0" applyFont="1" applyFill="1" applyBorder="1" applyAlignment="1">
      <alignment horizontal="center" wrapText="1"/>
    </xf>
    <xf numFmtId="0" fontId="8" fillId="6" borderId="47" xfId="0" applyFont="1" applyFill="1" applyBorder="1" applyAlignment="1">
      <alignment horizontal="center"/>
    </xf>
    <xf numFmtId="14" fontId="8" fillId="6" borderId="39" xfId="0" applyNumberFormat="1" applyFont="1" applyFill="1" applyBorder="1"/>
    <xf numFmtId="0" fontId="8" fillId="6" borderId="18" xfId="0" applyFont="1" applyFill="1" applyBorder="1"/>
    <xf numFmtId="0" fontId="8" fillId="6" borderId="26" xfId="0" applyFont="1" applyFill="1" applyBorder="1" applyAlignment="1">
      <alignment horizontal="center"/>
    </xf>
    <xf numFmtId="0" fontId="8" fillId="6" borderId="32" xfId="0" applyFont="1" applyFill="1" applyBorder="1"/>
    <xf numFmtId="168" fontId="8" fillId="6" borderId="13" xfId="2" applyNumberFormat="1" applyFont="1" applyFill="1" applyBorder="1"/>
    <xf numFmtId="6" fontId="8" fillId="6" borderId="13" xfId="0" applyNumberFormat="1" applyFont="1" applyFill="1" applyBorder="1"/>
    <xf numFmtId="10" fontId="8" fillId="6" borderId="25" xfId="0" applyNumberFormat="1" applyFont="1" applyFill="1" applyBorder="1"/>
    <xf numFmtId="14" fontId="8" fillId="2" borderId="25" xfId="0" applyNumberFormat="1" applyFont="1" applyFill="1" applyBorder="1"/>
    <xf numFmtId="0" fontId="8" fillId="6" borderId="20" xfId="0" applyFont="1" applyFill="1" applyBorder="1"/>
    <xf numFmtId="0" fontId="8" fillId="6" borderId="0" xfId="0" applyFont="1" applyFill="1" applyBorder="1"/>
    <xf numFmtId="0" fontId="8" fillId="6" borderId="21" xfId="0" applyFont="1" applyFill="1" applyBorder="1"/>
    <xf numFmtId="0" fontId="8" fillId="6" borderId="27" xfId="0" applyFont="1" applyFill="1" applyBorder="1"/>
    <xf numFmtId="0" fontId="8" fillId="6" borderId="13" xfId="0" applyFont="1" applyFill="1" applyBorder="1"/>
    <xf numFmtId="0" fontId="8" fillId="6" borderId="5" xfId="0" applyFont="1" applyFill="1" applyBorder="1"/>
    <xf numFmtId="0" fontId="8" fillId="6" borderId="6" xfId="0" applyFont="1" applyFill="1" applyBorder="1"/>
    <xf numFmtId="0" fontId="8" fillId="6" borderId="25" xfId="0" applyFont="1" applyFill="1" applyBorder="1" applyAlignment="1">
      <alignment horizontal="center"/>
    </xf>
    <xf numFmtId="10" fontId="8" fillId="6" borderId="13" xfId="3" applyNumberFormat="1" applyFont="1" applyFill="1" applyBorder="1"/>
    <xf numFmtId="0" fontId="8" fillId="6" borderId="25" xfId="0" applyFont="1" applyFill="1" applyBorder="1"/>
    <xf numFmtId="169" fontId="8" fillId="2" borderId="25" xfId="0" applyNumberFormat="1" applyFont="1" applyFill="1" applyBorder="1"/>
    <xf numFmtId="169" fontId="8" fillId="2" borderId="52" xfId="0" applyNumberFormat="1" applyFont="1" applyFill="1" applyBorder="1"/>
    <xf numFmtId="0" fontId="8" fillId="6" borderId="23" xfId="0" applyFont="1" applyFill="1" applyBorder="1"/>
    <xf numFmtId="0" fontId="8" fillId="6" borderId="17" xfId="0" applyFont="1" applyFill="1" applyBorder="1" applyAlignment="1">
      <alignment horizontal="center"/>
    </xf>
    <xf numFmtId="0" fontId="8" fillId="6" borderId="39" xfId="0" applyFont="1" applyFill="1" applyBorder="1" applyAlignment="1">
      <alignment horizontal="center"/>
    </xf>
    <xf numFmtId="0" fontId="8" fillId="6" borderId="19" xfId="0" applyFont="1" applyFill="1" applyBorder="1" applyAlignment="1">
      <alignment horizontal="center"/>
    </xf>
    <xf numFmtId="165" fontId="8" fillId="6" borderId="13" xfId="0" applyNumberFormat="1" applyFont="1" applyFill="1" applyBorder="1"/>
    <xf numFmtId="0" fontId="8" fillId="6" borderId="45" xfId="0" applyFont="1" applyFill="1" applyBorder="1"/>
    <xf numFmtId="0" fontId="8" fillId="6" borderId="29" xfId="0" applyFont="1" applyFill="1" applyBorder="1"/>
    <xf numFmtId="0" fontId="8" fillId="6" borderId="47" xfId="0" applyFont="1" applyFill="1" applyBorder="1"/>
    <xf numFmtId="0" fontId="11" fillId="7" borderId="0" xfId="0" applyFont="1" applyFill="1" applyBorder="1"/>
    <xf numFmtId="0" fontId="11" fillId="7" borderId="21" xfId="0" applyFont="1" applyFill="1" applyBorder="1"/>
    <xf numFmtId="0" fontId="8" fillId="8" borderId="27" xfId="0" applyFont="1" applyFill="1" applyBorder="1"/>
    <xf numFmtId="44" fontId="8" fillId="8" borderId="9" xfId="2" applyFont="1" applyFill="1" applyBorder="1"/>
    <xf numFmtId="44" fontId="8" fillId="6" borderId="13" xfId="2" applyFont="1" applyFill="1" applyBorder="1"/>
    <xf numFmtId="6" fontId="8" fillId="6" borderId="0" xfId="0" applyNumberFormat="1" applyFont="1" applyFill="1" applyBorder="1"/>
    <xf numFmtId="10" fontId="8" fillId="6" borderId="21" xfId="0" applyNumberFormat="1" applyFont="1" applyFill="1" applyBorder="1"/>
    <xf numFmtId="0" fontId="8" fillId="2" borderId="4" xfId="0" applyFont="1" applyFill="1" applyBorder="1"/>
    <xf numFmtId="0" fontId="8" fillId="0" borderId="46" xfId="0" applyFont="1" applyBorder="1"/>
    <xf numFmtId="0" fontId="8" fillId="7" borderId="27" xfId="0" applyFont="1" applyFill="1" applyBorder="1"/>
    <xf numFmtId="4" fontId="8" fillId="2" borderId="13" xfId="0" applyNumberFormat="1" applyFont="1" applyFill="1" applyBorder="1"/>
    <xf numFmtId="0" fontId="8" fillId="0" borderId="13" xfId="0" applyFont="1" applyBorder="1"/>
    <xf numFmtId="168" fontId="8" fillId="7" borderId="13" xfId="2" applyNumberFormat="1" applyFont="1" applyFill="1" applyBorder="1"/>
    <xf numFmtId="170" fontId="8" fillId="2" borderId="0" xfId="0" applyNumberFormat="1" applyFont="1" applyFill="1" applyBorder="1"/>
    <xf numFmtId="0" fontId="25" fillId="7" borderId="18" xfId="0" applyFont="1" applyFill="1" applyBorder="1" applyAlignment="1">
      <alignment horizontal="center"/>
    </xf>
    <xf numFmtId="0" fontId="8" fillId="7" borderId="18" xfId="0" applyFont="1" applyFill="1" applyBorder="1"/>
    <xf numFmtId="0" fontId="8" fillId="7" borderId="19" xfId="0" applyFont="1" applyFill="1" applyBorder="1"/>
    <xf numFmtId="9" fontId="8" fillId="7" borderId="6" xfId="3" applyFont="1" applyFill="1" applyBorder="1"/>
    <xf numFmtId="0" fontId="8" fillId="7" borderId="6" xfId="0" applyFont="1" applyFill="1" applyBorder="1"/>
    <xf numFmtId="10" fontId="8" fillId="7" borderId="6" xfId="0" applyNumberFormat="1" applyFont="1" applyFill="1" applyBorder="1"/>
    <xf numFmtId="0" fontId="8" fillId="7" borderId="35" xfId="0" applyFont="1" applyFill="1" applyBorder="1"/>
    <xf numFmtId="0" fontId="8" fillId="4" borderId="36" xfId="0" applyFont="1" applyFill="1" applyBorder="1"/>
    <xf numFmtId="0" fontId="8" fillId="4" borderId="57" xfId="0" applyFont="1" applyFill="1" applyBorder="1"/>
    <xf numFmtId="0" fontId="9" fillId="4" borderId="58" xfId="0" applyFont="1" applyFill="1" applyBorder="1" applyAlignment="1">
      <alignment horizontal="right"/>
    </xf>
    <xf numFmtId="0" fontId="8" fillId="4" borderId="59" xfId="0" applyFont="1" applyFill="1" applyBorder="1"/>
    <xf numFmtId="0" fontId="9" fillId="4" borderId="60" xfId="0" applyFont="1" applyFill="1" applyBorder="1" applyAlignment="1">
      <alignment horizontal="right"/>
    </xf>
    <xf numFmtId="49" fontId="8" fillId="2" borderId="27" xfId="0" applyNumberFormat="1" applyFont="1" applyFill="1" applyBorder="1" applyAlignment="1" applyProtection="1">
      <alignment horizontal="center"/>
      <protection locked="0"/>
    </xf>
    <xf numFmtId="2" fontId="8" fillId="3" borderId="13" xfId="0" applyNumberFormat="1" applyFont="1" applyFill="1" applyBorder="1" applyProtection="1"/>
    <xf numFmtId="0" fontId="8" fillId="6" borderId="22" xfId="0" applyFont="1" applyFill="1" applyBorder="1" applyAlignment="1">
      <alignment horizontal="center"/>
    </xf>
    <xf numFmtId="0" fontId="8" fillId="6" borderId="6" xfId="0" applyFont="1" applyFill="1" applyBorder="1" applyAlignment="1">
      <alignment horizontal="center"/>
    </xf>
    <xf numFmtId="0" fontId="19" fillId="2" borderId="0" xfId="0" applyFont="1" applyFill="1" applyAlignment="1">
      <alignment horizontal="right" vertical="top"/>
    </xf>
    <xf numFmtId="44" fontId="15" fillId="2" borderId="0" xfId="0" applyNumberFormat="1" applyFont="1" applyFill="1" applyAlignment="1">
      <alignment vertical="top"/>
    </xf>
    <xf numFmtId="0" fontId="8" fillId="3" borderId="11" xfId="0" applyFont="1" applyFill="1" applyBorder="1" applyAlignment="1">
      <alignment horizontal="center"/>
    </xf>
    <xf numFmtId="0" fontId="9" fillId="3" borderId="6" xfId="0" applyFont="1" applyFill="1" applyBorder="1" applyAlignment="1" applyProtection="1">
      <alignment horizontal="left"/>
    </xf>
    <xf numFmtId="0" fontId="8" fillId="3" borderId="5" xfId="0" applyFont="1" applyFill="1" applyBorder="1" applyAlignment="1" applyProtection="1">
      <alignment horizontal="center"/>
      <protection locked="0"/>
    </xf>
    <xf numFmtId="0" fontId="8" fillId="3" borderId="13" xfId="0" applyFont="1" applyFill="1" applyBorder="1" applyAlignment="1">
      <alignment horizontal="center"/>
    </xf>
    <xf numFmtId="0" fontId="9" fillId="3" borderId="14" xfId="0" applyFont="1" applyFill="1" applyBorder="1" applyAlignment="1" applyProtection="1">
      <alignment vertical="top"/>
    </xf>
    <xf numFmtId="0" fontId="8" fillId="3" borderId="10" xfId="0" applyFont="1" applyFill="1" applyBorder="1" applyAlignment="1" applyProtection="1">
      <alignment horizontal="center"/>
    </xf>
    <xf numFmtId="0" fontId="8" fillId="3" borderId="12" xfId="0" applyFont="1" applyFill="1" applyBorder="1" applyAlignment="1" applyProtection="1">
      <alignment horizontal="center"/>
    </xf>
    <xf numFmtId="0" fontId="0" fillId="3" borderId="9" xfId="0" applyFill="1" applyBorder="1" applyAlignment="1">
      <alignment horizontal="center"/>
    </xf>
    <xf numFmtId="0" fontId="0" fillId="3" borderId="14" xfId="0" applyFill="1" applyBorder="1" applyAlignment="1">
      <alignment horizontal="center"/>
    </xf>
    <xf numFmtId="0" fontId="8" fillId="3" borderId="9" xfId="0" applyFont="1" applyFill="1" applyBorder="1" applyAlignment="1" applyProtection="1">
      <alignment horizontal="center"/>
    </xf>
    <xf numFmtId="0" fontId="8" fillId="3" borderId="14" xfId="0" applyFont="1" applyFill="1" applyBorder="1" applyAlignment="1" applyProtection="1">
      <alignment horizontal="center"/>
    </xf>
    <xf numFmtId="14" fontId="8" fillId="2" borderId="14" xfId="0" applyNumberFormat="1" applyFont="1" applyFill="1" applyBorder="1" applyAlignment="1" applyProtection="1">
      <alignment horizontal="left"/>
      <protection locked="0"/>
    </xf>
    <xf numFmtId="0" fontId="9" fillId="3" borderId="22" xfId="0" applyFont="1" applyFill="1" applyBorder="1" applyProtection="1"/>
    <xf numFmtId="0" fontId="8" fillId="2" borderId="64" xfId="0" applyFont="1" applyFill="1" applyBorder="1" applyAlignment="1" applyProtection="1">
      <alignment horizontal="left"/>
      <protection locked="0"/>
    </xf>
    <xf numFmtId="0" fontId="8" fillId="3" borderId="32" xfId="0" applyFont="1" applyFill="1" applyBorder="1" applyProtection="1"/>
    <xf numFmtId="0" fontId="8" fillId="2" borderId="25" xfId="0" applyFont="1" applyFill="1" applyBorder="1" applyAlignment="1" applyProtection="1">
      <alignment horizontal="left"/>
      <protection locked="0"/>
    </xf>
    <xf numFmtId="0" fontId="9" fillId="3" borderId="32" xfId="0" applyFont="1" applyFill="1" applyBorder="1" applyProtection="1"/>
    <xf numFmtId="0" fontId="8" fillId="3" borderId="32" xfId="0" applyFont="1" applyFill="1" applyBorder="1" applyAlignment="1" applyProtection="1"/>
    <xf numFmtId="0" fontId="8" fillId="3" borderId="27" xfId="0" applyFont="1" applyFill="1" applyBorder="1" applyAlignment="1" applyProtection="1"/>
    <xf numFmtId="14" fontId="8" fillId="2" borderId="36" xfId="0" applyNumberFormat="1" applyFont="1" applyFill="1" applyBorder="1" applyAlignment="1" applyProtection="1">
      <alignment horizontal="left"/>
      <protection locked="0"/>
    </xf>
    <xf numFmtId="0" fontId="9" fillId="3" borderId="27" xfId="0" applyFont="1" applyFill="1" applyBorder="1" applyAlignment="1" applyProtection="1"/>
    <xf numFmtId="0" fontId="9" fillId="3" borderId="27" xfId="0" applyFont="1" applyFill="1" applyBorder="1" applyAlignment="1"/>
    <xf numFmtId="0" fontId="0" fillId="3" borderId="0" xfId="0" applyFill="1" applyBorder="1"/>
    <xf numFmtId="0" fontId="8" fillId="3" borderId="59" xfId="0" applyFont="1" applyFill="1" applyBorder="1" applyAlignment="1">
      <alignment horizontal="left" indent="1"/>
    </xf>
    <xf numFmtId="0" fontId="8" fillId="2" borderId="25" xfId="0" applyFont="1" applyFill="1" applyBorder="1" applyProtection="1">
      <protection locked="0"/>
    </xf>
    <xf numFmtId="0" fontId="8" fillId="3" borderId="20" xfId="0" applyFont="1" applyFill="1" applyBorder="1" applyAlignment="1">
      <alignment horizontal="left" indent="1"/>
    </xf>
    <xf numFmtId="0" fontId="9" fillId="3" borderId="27" xfId="0" applyFont="1" applyFill="1" applyBorder="1" applyAlignment="1">
      <alignment horizontal="left" wrapText="1" indent="2"/>
    </xf>
    <xf numFmtId="0" fontId="8" fillId="3" borderId="25" xfId="0" applyFont="1" applyFill="1" applyBorder="1"/>
    <xf numFmtId="0" fontId="8" fillId="3" borderId="59" xfId="0" applyFont="1" applyFill="1" applyBorder="1" applyAlignment="1">
      <alignment horizontal="left" wrapText="1" indent="1"/>
    </xf>
    <xf numFmtId="0" fontId="8" fillId="3" borderId="65" xfId="0" applyFont="1" applyFill="1" applyBorder="1"/>
    <xf numFmtId="0" fontId="9" fillId="3" borderId="49" xfId="0" applyFont="1" applyFill="1" applyBorder="1" applyAlignment="1">
      <alignment horizontal="left" indent="1"/>
    </xf>
    <xf numFmtId="165" fontId="8" fillId="3" borderId="50" xfId="0" applyNumberFormat="1" applyFont="1" applyFill="1" applyBorder="1" applyAlignment="1">
      <alignment horizontal="right"/>
    </xf>
    <xf numFmtId="10" fontId="10" fillId="3" borderId="66" xfId="0" applyNumberFormat="1" applyFont="1" applyFill="1" applyBorder="1" applyAlignment="1">
      <alignment horizontal="right" vertical="center"/>
    </xf>
    <xf numFmtId="0" fontId="8" fillId="3" borderId="52" xfId="0" applyFont="1" applyFill="1" applyBorder="1"/>
    <xf numFmtId="0" fontId="9" fillId="3" borderId="32" xfId="0" applyFont="1" applyFill="1" applyBorder="1" applyAlignment="1" applyProtection="1"/>
    <xf numFmtId="0" fontId="8" fillId="2" borderId="26" xfId="0" applyFont="1" applyFill="1" applyBorder="1" applyAlignment="1" applyProtection="1">
      <alignment horizontal="center"/>
      <protection locked="0"/>
    </xf>
    <xf numFmtId="0" fontId="8" fillId="3" borderId="59" xfId="0" applyFont="1" applyFill="1" applyBorder="1" applyProtection="1"/>
    <xf numFmtId="0" fontId="8" fillId="3" borderId="60" xfId="0" applyFont="1" applyFill="1" applyBorder="1" applyProtection="1"/>
    <xf numFmtId="0" fontId="8" fillId="3" borderId="25" xfId="0" applyFont="1" applyFill="1" applyBorder="1" applyProtection="1">
      <protection locked="0"/>
    </xf>
    <xf numFmtId="0" fontId="8" fillId="3" borderId="57" xfId="0" applyFont="1" applyFill="1" applyBorder="1" applyProtection="1"/>
    <xf numFmtId="0" fontId="8" fillId="3" borderId="65" xfId="0" applyFont="1" applyFill="1" applyBorder="1" applyAlignment="1" applyProtection="1"/>
    <xf numFmtId="0" fontId="8" fillId="3" borderId="67" xfId="0" applyFont="1" applyFill="1" applyBorder="1" applyAlignment="1" applyProtection="1"/>
    <xf numFmtId="0" fontId="8" fillId="3" borderId="58" xfId="0" applyFont="1" applyFill="1" applyBorder="1" applyProtection="1"/>
    <xf numFmtId="0" fontId="9" fillId="3" borderId="57" xfId="0" applyFont="1" applyFill="1" applyBorder="1" applyProtection="1"/>
    <xf numFmtId="0" fontId="8" fillId="3" borderId="67" xfId="0" applyFont="1" applyFill="1" applyBorder="1" applyAlignment="1" applyProtection="1">
      <protection locked="0"/>
    </xf>
    <xf numFmtId="0" fontId="8" fillId="3" borderId="59" xfId="0" applyFont="1" applyFill="1" applyBorder="1" applyAlignment="1" applyProtection="1">
      <alignment horizontal="left" indent="1"/>
    </xf>
    <xf numFmtId="0" fontId="8" fillId="2" borderId="25" xfId="0" applyFont="1" applyFill="1" applyBorder="1" applyAlignment="1" applyProtection="1">
      <protection locked="0"/>
    </xf>
    <xf numFmtId="165" fontId="8" fillId="3" borderId="50" xfId="0" applyNumberFormat="1" applyFont="1" applyFill="1" applyBorder="1" applyProtection="1"/>
    <xf numFmtId="0" fontId="8" fillId="3" borderId="52" xfId="0" applyFont="1" applyFill="1" applyBorder="1" applyAlignment="1" applyProtection="1">
      <protection locked="0"/>
    </xf>
    <xf numFmtId="0" fontId="8" fillId="0" borderId="0" xfId="0" applyFont="1" applyFill="1" applyBorder="1" applyAlignment="1">
      <alignment vertical="top"/>
    </xf>
    <xf numFmtId="0" fontId="9" fillId="3" borderId="57" xfId="0" applyFont="1" applyFill="1" applyBorder="1" applyAlignment="1" applyProtection="1">
      <alignment vertical="top" wrapText="1"/>
    </xf>
    <xf numFmtId="0" fontId="8" fillId="3" borderId="21" xfId="0" applyFont="1" applyFill="1" applyBorder="1" applyAlignment="1">
      <alignment vertical="top"/>
    </xf>
    <xf numFmtId="0" fontId="8" fillId="3" borderId="27" xfId="0" applyFont="1" applyFill="1" applyBorder="1" applyAlignment="1" applyProtection="1">
      <alignment horizontal="left" vertical="top" wrapText="1" indent="1"/>
    </xf>
    <xf numFmtId="0" fontId="8" fillId="0" borderId="0" xfId="0" applyFont="1" applyBorder="1" applyProtection="1">
      <protection locked="0"/>
    </xf>
    <xf numFmtId="0" fontId="9" fillId="3" borderId="49" xfId="0" applyFont="1" applyFill="1" applyBorder="1" applyAlignment="1" applyProtection="1">
      <alignment horizontal="left" vertical="top" wrapText="1" indent="2"/>
    </xf>
    <xf numFmtId="165" fontId="8" fillId="3" borderId="50" xfId="0" applyNumberFormat="1" applyFont="1" applyFill="1" applyBorder="1" applyAlignment="1" applyProtection="1">
      <alignment horizontal="right"/>
    </xf>
    <xf numFmtId="165" fontId="8" fillId="3" borderId="61" xfId="0" applyNumberFormat="1" applyFont="1" applyFill="1" applyBorder="1" applyAlignment="1" applyProtection="1">
      <alignment horizontal="right"/>
    </xf>
    <xf numFmtId="10" fontId="10" fillId="3" borderId="50" xfId="0" applyNumberFormat="1" applyFont="1" applyFill="1" applyBorder="1" applyAlignment="1" applyProtection="1">
      <alignment horizontal="right" vertical="center"/>
    </xf>
    <xf numFmtId="0" fontId="8" fillId="3" borderId="31" xfId="0" applyFont="1" applyFill="1" applyBorder="1" applyAlignment="1" applyProtection="1">
      <alignment vertical="top"/>
    </xf>
    <xf numFmtId="165" fontId="8" fillId="3" borderId="64" xfId="0" applyNumberFormat="1" applyFont="1" applyFill="1" applyBorder="1" applyAlignment="1">
      <alignment horizontal="center"/>
    </xf>
    <xf numFmtId="0" fontId="8" fillId="3" borderId="57" xfId="0" applyFont="1" applyFill="1" applyBorder="1" applyAlignment="1" applyProtection="1">
      <alignment wrapText="1"/>
    </xf>
    <xf numFmtId="0" fontId="9" fillId="3" borderId="59" xfId="0" applyFont="1" applyFill="1" applyBorder="1" applyProtection="1"/>
    <xf numFmtId="0" fontId="9" fillId="3" borderId="27" xfId="0" applyFont="1" applyFill="1" applyBorder="1" applyAlignment="1" applyProtection="1">
      <alignment horizontal="left" indent="2"/>
    </xf>
    <xf numFmtId="0" fontId="0" fillId="3" borderId="67" xfId="0" applyFill="1" applyBorder="1"/>
    <xf numFmtId="0" fontId="8" fillId="3" borderId="64" xfId="0" applyFont="1" applyFill="1" applyBorder="1" applyAlignment="1" applyProtection="1">
      <protection locked="0"/>
    </xf>
    <xf numFmtId="0" fontId="8" fillId="3" borderId="65" xfId="0" applyFont="1" applyFill="1" applyBorder="1" applyProtection="1">
      <protection locked="0"/>
    </xf>
    <xf numFmtId="0" fontId="9" fillId="3" borderId="49" xfId="0" applyFont="1" applyFill="1" applyBorder="1" applyAlignment="1" applyProtection="1">
      <alignment horizontal="left" indent="2"/>
    </xf>
    <xf numFmtId="6" fontId="8" fillId="3" borderId="50" xfId="0" applyNumberFormat="1" applyFont="1" applyFill="1" applyBorder="1" applyProtection="1"/>
    <xf numFmtId="10" fontId="10" fillId="3" borderId="66" xfId="0" applyNumberFormat="1" applyFont="1" applyFill="1" applyBorder="1" applyAlignment="1" applyProtection="1">
      <alignment horizontal="right" vertical="center"/>
    </xf>
    <xf numFmtId="0" fontId="9" fillId="3" borderId="38" xfId="0" applyFont="1" applyFill="1" applyBorder="1" applyAlignment="1" applyProtection="1">
      <alignment horizontal="left"/>
    </xf>
    <xf numFmtId="0" fontId="8" fillId="3" borderId="35" xfId="0" applyFont="1" applyFill="1" applyBorder="1" applyAlignment="1" applyProtection="1">
      <alignment horizontal="center"/>
      <protection locked="0"/>
    </xf>
    <xf numFmtId="0" fontId="8" fillId="3" borderId="21" xfId="0" applyFont="1" applyFill="1" applyBorder="1" applyAlignment="1" applyProtection="1">
      <alignment horizontal="center"/>
      <protection locked="0"/>
    </xf>
    <xf numFmtId="0" fontId="9" fillId="3" borderId="58" xfId="0" applyFont="1" applyFill="1" applyBorder="1" applyAlignment="1" applyProtection="1">
      <alignment horizontal="left" indent="2"/>
    </xf>
    <xf numFmtId="0" fontId="8" fillId="3" borderId="67" xfId="0" applyFont="1" applyFill="1" applyBorder="1" applyProtection="1"/>
    <xf numFmtId="0" fontId="9" fillId="3" borderId="27" xfId="0" applyFont="1" applyFill="1" applyBorder="1" applyAlignment="1" applyProtection="1">
      <alignment horizontal="left" indent="3"/>
    </xf>
    <xf numFmtId="0" fontId="0" fillId="3" borderId="64" xfId="0" applyFill="1" applyBorder="1" applyProtection="1"/>
    <xf numFmtId="0" fontId="0" fillId="3" borderId="36" xfId="0" applyFill="1" applyBorder="1" applyAlignment="1">
      <alignment horizontal="center"/>
    </xf>
    <xf numFmtId="0" fontId="9" fillId="3" borderId="37" xfId="0" applyFont="1" applyFill="1" applyBorder="1" applyProtection="1"/>
    <xf numFmtId="0" fontId="0" fillId="3" borderId="35" xfId="0" applyFill="1" applyBorder="1" applyAlignment="1">
      <alignment horizontal="center"/>
    </xf>
    <xf numFmtId="0" fontId="8" fillId="3" borderId="38" xfId="0" applyFont="1" applyFill="1" applyBorder="1" applyProtection="1">
      <protection locked="0"/>
    </xf>
    <xf numFmtId="0" fontId="8" fillId="3" borderId="21" xfId="0" applyFont="1" applyFill="1" applyBorder="1" applyProtection="1">
      <protection locked="0"/>
    </xf>
    <xf numFmtId="0" fontId="8" fillId="3" borderId="21" xfId="0" applyFont="1" applyFill="1" applyBorder="1" applyAlignment="1" applyProtection="1">
      <protection locked="0"/>
    </xf>
    <xf numFmtId="0" fontId="9" fillId="3" borderId="20" xfId="0" applyFont="1" applyFill="1" applyBorder="1" applyAlignment="1" applyProtection="1">
      <alignment horizontal="left"/>
    </xf>
    <xf numFmtId="0" fontId="8" fillId="3" borderId="59" xfId="0" applyFont="1" applyFill="1" applyBorder="1" applyAlignment="1" applyProtection="1">
      <alignment horizontal="left" wrapText="1" indent="1"/>
    </xf>
    <xf numFmtId="0" fontId="8" fillId="3" borderId="27" xfId="0" applyFont="1" applyFill="1" applyBorder="1" applyAlignment="1" applyProtection="1">
      <alignment horizontal="left"/>
    </xf>
    <xf numFmtId="0" fontId="8" fillId="3" borderId="21" xfId="0" applyFont="1" applyFill="1" applyBorder="1" applyAlignment="1" applyProtection="1"/>
    <xf numFmtId="0" fontId="8" fillId="3" borderId="27" xfId="0" applyFont="1" applyFill="1" applyBorder="1" applyProtection="1"/>
    <xf numFmtId="0" fontId="8" fillId="3" borderId="27" xfId="0" applyFont="1" applyFill="1" applyBorder="1" applyAlignment="1" applyProtection="1">
      <alignment horizontal="left" indent="1"/>
    </xf>
    <xf numFmtId="0" fontId="8" fillId="3" borderId="49" xfId="0" applyFont="1" applyFill="1" applyBorder="1" applyAlignment="1" applyProtection="1">
      <alignment horizontal="left" indent="1"/>
    </xf>
    <xf numFmtId="0" fontId="8" fillId="3" borderId="51" xfId="0" applyFont="1" applyFill="1" applyBorder="1" applyAlignment="1" applyProtection="1"/>
    <xf numFmtId="0" fontId="8" fillId="3" borderId="15" xfId="0" applyFont="1" applyFill="1" applyBorder="1" applyAlignment="1" applyProtection="1"/>
    <xf numFmtId="0" fontId="8" fillId="3" borderId="24" xfId="0" applyFont="1" applyFill="1" applyBorder="1" applyAlignment="1" applyProtection="1"/>
    <xf numFmtId="0" fontId="9" fillId="3" borderId="0" xfId="0" applyFont="1" applyFill="1" applyBorder="1" applyAlignment="1" applyProtection="1">
      <alignment horizontal="left"/>
    </xf>
    <xf numFmtId="0" fontId="8" fillId="3" borderId="9" xfId="0" applyFont="1" applyFill="1" applyBorder="1" applyAlignment="1" applyProtection="1">
      <alignment horizontal="left"/>
    </xf>
    <xf numFmtId="0" fontId="8" fillId="3" borderId="14" xfId="0" applyFont="1" applyFill="1" applyBorder="1" applyAlignment="1" applyProtection="1">
      <alignment horizontal="left"/>
    </xf>
    <xf numFmtId="0" fontId="8" fillId="3" borderId="64" xfId="0" applyFont="1" applyFill="1" applyBorder="1" applyAlignment="1" applyProtection="1">
      <alignment horizontal="left"/>
    </xf>
    <xf numFmtId="14" fontId="8" fillId="3" borderId="64" xfId="0" applyNumberFormat="1" applyFont="1" applyFill="1" applyBorder="1" applyAlignment="1" applyProtection="1">
      <alignment horizontal="left"/>
    </xf>
    <xf numFmtId="0" fontId="9" fillId="3" borderId="46" xfId="0" applyFont="1" applyFill="1" applyBorder="1" applyAlignment="1" applyProtection="1">
      <alignment horizontal="left" wrapText="1"/>
    </xf>
    <xf numFmtId="0" fontId="9" fillId="3" borderId="13" xfId="0" applyFont="1" applyFill="1" applyBorder="1" applyAlignment="1" applyProtection="1">
      <alignment horizontal="left" wrapText="1"/>
    </xf>
    <xf numFmtId="0" fontId="9" fillId="3" borderId="35" xfId="0" applyFont="1" applyFill="1" applyBorder="1" applyAlignment="1" applyProtection="1">
      <alignment horizontal="left"/>
    </xf>
    <xf numFmtId="14" fontId="8" fillId="3" borderId="25" xfId="0" applyNumberFormat="1" applyFont="1" applyFill="1" applyBorder="1" applyAlignment="1" applyProtection="1">
      <alignment horizontal="left"/>
    </xf>
    <xf numFmtId="0" fontId="8" fillId="3" borderId="36" xfId="0" applyFont="1" applyFill="1" applyBorder="1" applyAlignment="1" applyProtection="1">
      <alignment horizontal="left"/>
    </xf>
    <xf numFmtId="0" fontId="8" fillId="6" borderId="27" xfId="0" applyFont="1" applyFill="1" applyBorder="1"/>
    <xf numFmtId="165" fontId="8" fillId="0" borderId="8" xfId="0" applyNumberFormat="1" applyFont="1" applyBorder="1" applyProtection="1">
      <protection locked="0"/>
    </xf>
    <xf numFmtId="172" fontId="15" fillId="2" borderId="0" xfId="0" applyNumberFormat="1" applyFont="1" applyFill="1"/>
    <xf numFmtId="167" fontId="15" fillId="2" borderId="0" xfId="0" applyNumberFormat="1" applyFont="1" applyFill="1"/>
    <xf numFmtId="0" fontId="9" fillId="6" borderId="49" xfId="0" applyFont="1" applyFill="1" applyBorder="1"/>
    <xf numFmtId="168" fontId="9" fillId="6" borderId="50" xfId="2" applyNumberFormat="1" applyFont="1" applyFill="1" applyBorder="1"/>
    <xf numFmtId="6" fontId="9" fillId="6" borderId="50" xfId="0" applyNumberFormat="1" applyFont="1" applyFill="1" applyBorder="1"/>
    <xf numFmtId="10" fontId="9" fillId="6" borderId="31" xfId="0" applyNumberFormat="1" applyFont="1" applyFill="1" applyBorder="1"/>
    <xf numFmtId="165" fontId="9" fillId="6" borderId="50" xfId="0" applyNumberFormat="1" applyFont="1" applyFill="1" applyBorder="1"/>
    <xf numFmtId="14" fontId="4" fillId="0" borderId="0" xfId="0" applyNumberFormat="1" applyFont="1" applyAlignment="1" applyProtection="1">
      <alignment horizontal="left"/>
    </xf>
    <xf numFmtId="165" fontId="8" fillId="9" borderId="13" xfId="0" applyNumberFormat="1" applyFont="1" applyFill="1" applyBorder="1" applyProtection="1"/>
    <xf numFmtId="165" fontId="8" fillId="9" borderId="11" xfId="0" applyNumberFormat="1" applyFont="1" applyFill="1" applyBorder="1" applyProtection="1"/>
    <xf numFmtId="165" fontId="8" fillId="9" borderId="8" xfId="0" applyNumberFormat="1" applyFont="1" applyFill="1" applyBorder="1" applyProtection="1"/>
    <xf numFmtId="165" fontId="8" fillId="9" borderId="50" xfId="0" applyNumberFormat="1" applyFont="1" applyFill="1" applyBorder="1" applyProtection="1"/>
    <xf numFmtId="165" fontId="8" fillId="9" borderId="13" xfId="0" applyNumberFormat="1" applyFont="1" applyFill="1" applyBorder="1" applyAlignment="1">
      <alignment horizontal="right"/>
    </xf>
    <xf numFmtId="165" fontId="8" fillId="9" borderId="50" xfId="0" applyNumberFormat="1" applyFont="1" applyFill="1" applyBorder="1" applyAlignment="1">
      <alignment horizontal="right"/>
    </xf>
    <xf numFmtId="165" fontId="8" fillId="9" borderId="55" xfId="0" applyNumberFormat="1" applyFont="1" applyFill="1" applyBorder="1" applyAlignment="1" applyProtection="1">
      <alignment horizontal="right"/>
    </xf>
    <xf numFmtId="0" fontId="8" fillId="2" borderId="20" xfId="0" applyFont="1" applyFill="1" applyBorder="1" applyAlignment="1" applyProtection="1">
      <alignment horizontal="center"/>
    </xf>
    <xf numFmtId="0" fontId="8" fillId="2" borderId="0" xfId="0" applyFont="1" applyFill="1" applyBorder="1" applyAlignment="1" applyProtection="1">
      <alignment horizontal="center"/>
    </xf>
    <xf numFmtId="0" fontId="9" fillId="2" borderId="21" xfId="0" applyFont="1" applyFill="1" applyBorder="1" applyProtection="1"/>
    <xf numFmtId="0" fontId="9" fillId="2" borderId="21" xfId="0" applyFont="1" applyFill="1" applyBorder="1" applyAlignment="1" applyProtection="1">
      <alignment horizontal="center"/>
    </xf>
    <xf numFmtId="0" fontId="9" fillId="2" borderId="0" xfId="0" applyFont="1" applyFill="1" applyBorder="1" applyAlignment="1" applyProtection="1">
      <alignment horizontal="center"/>
    </xf>
    <xf numFmtId="0" fontId="9" fillId="2" borderId="23" xfId="0" applyFont="1" applyFill="1" applyBorder="1" applyAlignment="1" applyProtection="1">
      <alignment horizontal="center"/>
    </xf>
    <xf numFmtId="0" fontId="9" fillId="2" borderId="15" xfId="0" applyFont="1" applyFill="1" applyBorder="1" applyAlignment="1" applyProtection="1">
      <alignment horizontal="center"/>
    </xf>
    <xf numFmtId="0" fontId="8" fillId="2" borderId="15" xfId="0" applyFont="1" applyFill="1" applyBorder="1" applyAlignment="1" applyProtection="1">
      <alignment horizontal="center"/>
    </xf>
    <xf numFmtId="0" fontId="9" fillId="2" borderId="24" xfId="0" applyFont="1" applyFill="1" applyBorder="1" applyAlignment="1" applyProtection="1">
      <alignment horizontal="center"/>
    </xf>
    <xf numFmtId="0" fontId="9" fillId="3" borderId="15" xfId="0" applyFont="1" applyFill="1" applyBorder="1" applyAlignment="1" applyProtection="1">
      <protection locked="0"/>
    </xf>
    <xf numFmtId="0" fontId="8" fillId="7" borderId="46" xfId="0" applyFont="1" applyFill="1" applyBorder="1"/>
    <xf numFmtId="0" fontId="8" fillId="2" borderId="0" xfId="0" applyFont="1" applyFill="1" applyProtection="1"/>
    <xf numFmtId="9" fontId="8" fillId="2" borderId="0" xfId="0" applyNumberFormat="1" applyFont="1" applyFill="1" applyAlignment="1" applyProtection="1">
      <alignment horizontal="left"/>
    </xf>
    <xf numFmtId="168" fontId="8" fillId="7" borderId="0" xfId="2" applyNumberFormat="1" applyFont="1" applyFill="1" applyBorder="1"/>
    <xf numFmtId="168" fontId="8" fillId="7" borderId="21" xfId="2" applyNumberFormat="1" applyFont="1" applyFill="1" applyBorder="1"/>
    <xf numFmtId="0" fontId="8" fillId="7" borderId="49" xfId="0" applyFont="1" applyFill="1" applyBorder="1"/>
    <xf numFmtId="4" fontId="8" fillId="2" borderId="50" xfId="0" applyNumberFormat="1" applyFont="1" applyFill="1" applyBorder="1"/>
    <xf numFmtId="0" fontId="8" fillId="0" borderId="50" xfId="0" applyFont="1" applyBorder="1"/>
    <xf numFmtId="168" fontId="8" fillId="7" borderId="50" xfId="2" applyNumberFormat="1" applyFont="1" applyFill="1" applyBorder="1"/>
    <xf numFmtId="168" fontId="8" fillId="7" borderId="31" xfId="2" applyNumberFormat="1" applyFont="1" applyFill="1" applyBorder="1"/>
    <xf numFmtId="170" fontId="8" fillId="7" borderId="70" xfId="0" applyNumberFormat="1" applyFont="1" applyFill="1" applyBorder="1"/>
    <xf numFmtId="0" fontId="8" fillId="7" borderId="28" xfId="0" applyFont="1" applyFill="1" applyBorder="1"/>
    <xf numFmtId="0" fontId="8" fillId="7" borderId="30" xfId="0" applyFont="1" applyFill="1" applyBorder="1"/>
    <xf numFmtId="166" fontId="8" fillId="6" borderId="52" xfId="1" applyNumberFormat="1" applyFont="1" applyFill="1" applyBorder="1"/>
    <xf numFmtId="168" fontId="8" fillId="6" borderId="60" xfId="2" applyNumberFormat="1" applyFont="1" applyFill="1" applyBorder="1"/>
    <xf numFmtId="44" fontId="8" fillId="6" borderId="53" xfId="2" applyFont="1" applyFill="1" applyBorder="1" applyAlignment="1">
      <alignment horizontal="right"/>
    </xf>
    <xf numFmtId="44" fontId="8" fillId="6" borderId="63" xfId="2" applyFont="1" applyFill="1" applyBorder="1"/>
    <xf numFmtId="0" fontId="8" fillId="8" borderId="71" xfId="0" applyFont="1" applyFill="1" applyBorder="1"/>
    <xf numFmtId="44" fontId="8" fillId="8" borderId="72" xfId="2" applyFont="1" applyFill="1" applyBorder="1"/>
    <xf numFmtId="44" fontId="8" fillId="6" borderId="73" xfId="2" applyFont="1" applyFill="1" applyBorder="1"/>
    <xf numFmtId="0" fontId="11" fillId="7" borderId="5" xfId="0" applyFont="1" applyFill="1" applyBorder="1"/>
    <xf numFmtId="0" fontId="11" fillId="7" borderId="35" xfId="0" applyFont="1" applyFill="1" applyBorder="1"/>
    <xf numFmtId="170" fontId="8" fillId="2" borderId="0" xfId="0" applyNumberFormat="1" applyFont="1" applyFill="1" applyBorder="1" applyAlignment="1">
      <alignment horizontal="center"/>
    </xf>
    <xf numFmtId="0" fontId="8" fillId="6" borderId="13" xfId="0" applyFont="1" applyFill="1" applyBorder="1" applyAlignment="1">
      <alignment horizontal="left"/>
    </xf>
    <xf numFmtId="0" fontId="8" fillId="4" borderId="14" xfId="0" applyFont="1" applyFill="1" applyBorder="1"/>
    <xf numFmtId="0" fontId="8" fillId="2" borderId="0" xfId="0" applyFont="1" applyFill="1" applyAlignment="1">
      <alignment horizontal="center" vertical="top"/>
    </xf>
    <xf numFmtId="0" fontId="8" fillId="6" borderId="57" xfId="0" applyFont="1" applyFill="1" applyBorder="1"/>
    <xf numFmtId="6" fontId="8" fillId="2" borderId="8" xfId="0" applyNumberFormat="1" applyFont="1" applyFill="1" applyBorder="1"/>
    <xf numFmtId="0" fontId="8" fillId="6" borderId="8" xfId="0" applyFont="1" applyFill="1" applyBorder="1"/>
    <xf numFmtId="8" fontId="24" fillId="2" borderId="0" xfId="2" applyNumberFormat="1" applyFont="1" applyFill="1" applyBorder="1" applyAlignment="1">
      <alignment horizontal="center"/>
    </xf>
    <xf numFmtId="0" fontId="24" fillId="2" borderId="20"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18" xfId="0" applyFont="1" applyFill="1" applyBorder="1" applyAlignment="1">
      <alignment horizontal="center" vertical="center"/>
    </xf>
    <xf numFmtId="6" fontId="8" fillId="6" borderId="25" xfId="0" applyNumberFormat="1" applyFont="1" applyFill="1" applyBorder="1" applyAlignment="1">
      <alignment horizontal="center"/>
    </xf>
    <xf numFmtId="0" fontId="0" fillId="2" borderId="0" xfId="0" applyFill="1"/>
    <xf numFmtId="0" fontId="8" fillId="0" borderId="6" xfId="0" applyFont="1" applyFill="1" applyBorder="1" applyAlignment="1" applyProtection="1">
      <alignment horizontal="center"/>
      <protection locked="0"/>
    </xf>
    <xf numFmtId="0" fontId="8" fillId="3" borderId="22" xfId="0" applyFont="1" applyFill="1" applyBorder="1" applyAlignment="1">
      <alignment horizontal="center"/>
    </xf>
    <xf numFmtId="0" fontId="9" fillId="2" borderId="0" xfId="0" applyFont="1" applyFill="1" applyBorder="1"/>
    <xf numFmtId="165" fontId="8" fillId="3" borderId="1" xfId="0" applyNumberFormat="1" applyFont="1" applyFill="1" applyBorder="1" applyProtection="1"/>
    <xf numFmtId="0" fontId="8" fillId="3" borderId="0" xfId="0" applyFont="1" applyFill="1" applyBorder="1" applyAlignment="1">
      <alignment vertical="top"/>
    </xf>
    <xf numFmtId="0" fontId="8" fillId="3" borderId="0" xfId="0" applyFont="1" applyFill="1" applyBorder="1" applyAlignment="1" applyProtection="1">
      <alignment horizontal="center" vertical="top"/>
      <protection locked="0"/>
    </xf>
    <xf numFmtId="0" fontId="8" fillId="2" borderId="0" xfId="0" applyFont="1" applyFill="1" applyBorder="1" applyAlignment="1">
      <alignment vertical="top"/>
    </xf>
    <xf numFmtId="167" fontId="15" fillId="2" borderId="0" xfId="0" applyNumberFormat="1" applyFont="1" applyFill="1" applyAlignment="1" applyProtection="1">
      <alignment horizontal="left"/>
      <protection locked="0"/>
    </xf>
    <xf numFmtId="0" fontId="8" fillId="2" borderId="4" xfId="0" applyFont="1" applyFill="1" applyBorder="1" applyAlignment="1" applyProtection="1">
      <alignment horizontal="center"/>
    </xf>
    <xf numFmtId="0" fontId="8" fillId="2" borderId="4" xfId="0" applyFont="1" applyFill="1" applyBorder="1" applyAlignment="1" applyProtection="1">
      <alignment horizontal="right"/>
    </xf>
    <xf numFmtId="0" fontId="9" fillId="2" borderId="51" xfId="0" applyFont="1" applyFill="1" applyBorder="1" applyAlignment="1" applyProtection="1">
      <alignment horizontal="center"/>
    </xf>
    <xf numFmtId="14" fontId="15" fillId="2" borderId="0" xfId="0" applyNumberFormat="1" applyFont="1" applyFill="1"/>
    <xf numFmtId="0" fontId="9" fillId="3" borderId="23" xfId="0" applyFont="1" applyFill="1" applyBorder="1" applyAlignment="1" applyProtection="1"/>
    <xf numFmtId="0" fontId="9" fillId="3" borderId="15" xfId="0" applyFont="1" applyFill="1" applyBorder="1" applyAlignment="1" applyProtection="1"/>
    <xf numFmtId="0" fontId="9" fillId="3" borderId="62" xfId="0" applyFont="1" applyFill="1" applyBorder="1" applyAlignment="1" applyProtection="1"/>
    <xf numFmtId="165" fontId="8" fillId="9" borderId="12" xfId="0" applyNumberFormat="1" applyFont="1" applyFill="1" applyBorder="1" applyProtection="1"/>
    <xf numFmtId="165" fontId="9" fillId="9" borderId="50" xfId="0" applyNumberFormat="1" applyFont="1" applyFill="1" applyBorder="1" applyAlignment="1" applyProtection="1">
      <alignment horizontal="right"/>
    </xf>
    <xf numFmtId="164" fontId="9" fillId="3" borderId="0" xfId="0" applyNumberFormat="1" applyFont="1" applyFill="1" applyAlignment="1" applyProtection="1">
      <alignment vertical="top"/>
      <protection locked="0"/>
    </xf>
    <xf numFmtId="165" fontId="9" fillId="3" borderId="50" xfId="0" applyNumberFormat="1" applyFont="1" applyFill="1" applyBorder="1" applyProtection="1"/>
    <xf numFmtId="165" fontId="9" fillId="3" borderId="62" xfId="0" applyNumberFormat="1" applyFont="1" applyFill="1" applyBorder="1" applyProtection="1"/>
    <xf numFmtId="165" fontId="9" fillId="9" borderId="50" xfId="0" applyNumberFormat="1" applyFont="1" applyFill="1" applyBorder="1" applyProtection="1"/>
    <xf numFmtId="0" fontId="9" fillId="3" borderId="24" xfId="0" applyFont="1" applyFill="1" applyBorder="1" applyAlignment="1" applyProtection="1">
      <protection locked="0"/>
    </xf>
    <xf numFmtId="0" fontId="9" fillId="0" borderId="0" xfId="0" applyFont="1" applyProtection="1">
      <protection locked="0"/>
    </xf>
    <xf numFmtId="165" fontId="8" fillId="3" borderId="13" xfId="0" applyNumberFormat="1" applyFont="1" applyFill="1" applyBorder="1" applyProtection="1">
      <protection locked="0"/>
    </xf>
    <xf numFmtId="0" fontId="15" fillId="2" borderId="0" xfId="0" applyNumberFormat="1" applyFont="1" applyFill="1" applyAlignment="1">
      <alignment horizontal="left"/>
    </xf>
    <xf numFmtId="0" fontId="15" fillId="2" borderId="0" xfId="0" applyFont="1" applyFill="1" applyAlignment="1">
      <alignment vertical="center"/>
    </xf>
    <xf numFmtId="0" fontId="19" fillId="2" borderId="0" xfId="0" applyFont="1" applyFill="1" applyAlignment="1">
      <alignment horizontal="left" vertical="top"/>
    </xf>
    <xf numFmtId="0" fontId="15" fillId="2" borderId="0" xfId="0" applyFont="1" applyFill="1" applyAlignment="1">
      <alignment vertical="top" wrapText="1"/>
    </xf>
    <xf numFmtId="44" fontId="16" fillId="2" borderId="0" xfId="0" applyNumberFormat="1" applyFont="1" applyFill="1" applyAlignment="1">
      <alignment vertical="top"/>
    </xf>
    <xf numFmtId="0" fontId="26" fillId="2" borderId="0" xfId="0" applyFont="1" applyFill="1" applyAlignment="1">
      <alignment horizontal="left" vertical="top"/>
    </xf>
    <xf numFmtId="0" fontId="15" fillId="2" borderId="11" xfId="0" applyFont="1" applyFill="1" applyBorder="1" applyAlignment="1">
      <alignment horizontal="center"/>
    </xf>
    <xf numFmtId="0" fontId="15" fillId="2" borderId="11" xfId="0" applyFont="1" applyFill="1" applyBorder="1" applyAlignment="1">
      <alignment horizontal="center" vertical="center"/>
    </xf>
    <xf numFmtId="0" fontId="15" fillId="2" borderId="7" xfId="0" applyFont="1" applyFill="1" applyBorder="1" applyAlignment="1">
      <alignment horizontal="center"/>
    </xf>
    <xf numFmtId="44" fontId="15" fillId="2" borderId="12" xfId="2" applyFont="1" applyFill="1" applyBorder="1"/>
    <xf numFmtId="0" fontId="15" fillId="2" borderId="0" xfId="0" applyFont="1" applyFill="1" applyAlignment="1">
      <alignment horizontal="right" vertical="top"/>
    </xf>
    <xf numFmtId="0" fontId="8" fillId="3" borderId="0" xfId="0" applyFont="1" applyFill="1" applyBorder="1" applyAlignment="1"/>
    <xf numFmtId="0" fontId="9" fillId="3" borderId="57" xfId="0" applyFont="1" applyFill="1" applyBorder="1" applyAlignment="1" applyProtection="1"/>
    <xf numFmtId="0" fontId="8" fillId="3" borderId="0" xfId="0" applyFont="1" applyFill="1" applyBorder="1" applyAlignment="1">
      <alignment wrapText="1"/>
    </xf>
    <xf numFmtId="0" fontId="8" fillId="3" borderId="27" xfId="0" applyFont="1" applyFill="1" applyBorder="1" applyAlignment="1">
      <alignment horizontal="left" wrapText="1"/>
    </xf>
    <xf numFmtId="14" fontId="8" fillId="2" borderId="13" xfId="0" applyNumberFormat="1" applyFont="1" applyFill="1" applyBorder="1" applyAlignment="1" applyProtection="1">
      <alignment horizontal="center"/>
      <protection locked="0"/>
    </xf>
    <xf numFmtId="14" fontId="8" fillId="2" borderId="25" xfId="0" applyNumberFormat="1" applyFont="1" applyFill="1" applyBorder="1" applyAlignment="1" applyProtection="1">
      <alignment horizontal="center"/>
      <protection locked="0"/>
    </xf>
    <xf numFmtId="14" fontId="8" fillId="2" borderId="9" xfId="0" applyNumberFormat="1" applyFont="1" applyFill="1" applyBorder="1" applyAlignment="1" applyProtection="1">
      <alignment horizontal="left"/>
      <protection locked="0"/>
    </xf>
    <xf numFmtId="0" fontId="8" fillId="3" borderId="11" xfId="0" applyFont="1" applyFill="1" applyBorder="1" applyAlignment="1"/>
    <xf numFmtId="0" fontId="8" fillId="3" borderId="32" xfId="0" applyFont="1" applyFill="1" applyBorder="1" applyAlignment="1">
      <alignment horizontal="left"/>
    </xf>
    <xf numFmtId="0" fontId="8" fillId="3" borderId="9" xfId="0" applyFont="1" applyFill="1" applyBorder="1" applyProtection="1"/>
    <xf numFmtId="0" fontId="8" fillId="3" borderId="8" xfId="0" applyFont="1" applyFill="1" applyBorder="1" applyAlignment="1" applyProtection="1">
      <alignment horizontal="center"/>
    </xf>
    <xf numFmtId="0" fontId="9" fillId="3" borderId="59" xfId="0" applyFont="1" applyFill="1" applyBorder="1" applyAlignment="1" applyProtection="1">
      <alignment horizontal="center"/>
    </xf>
    <xf numFmtId="0" fontId="16" fillId="3" borderId="13" xfId="0" applyFont="1" applyFill="1" applyBorder="1" applyAlignment="1">
      <alignment horizontal="center" vertical="top"/>
    </xf>
    <xf numFmtId="0" fontId="8" fillId="7" borderId="46" xfId="0" applyFont="1" applyFill="1" applyBorder="1"/>
    <xf numFmtId="0" fontId="8" fillId="3" borderId="40" xfId="0" applyFont="1" applyFill="1" applyBorder="1" applyAlignment="1" applyProtection="1">
      <alignment wrapText="1"/>
    </xf>
    <xf numFmtId="0" fontId="9" fillId="3" borderId="49" xfId="0" applyFont="1" applyFill="1" applyBorder="1" applyProtection="1"/>
    <xf numFmtId="165" fontId="8" fillId="3" borderId="55" xfId="0" applyNumberFormat="1" applyFont="1" applyFill="1" applyBorder="1" applyProtection="1"/>
    <xf numFmtId="168" fontId="8" fillId="2" borderId="27" xfId="0" applyNumberFormat="1" applyFont="1" applyFill="1" applyBorder="1"/>
    <xf numFmtId="168" fontId="8" fillId="2" borderId="49" xfId="0" applyNumberFormat="1" applyFont="1" applyFill="1" applyBorder="1"/>
    <xf numFmtId="168" fontId="8" fillId="6" borderId="25" xfId="0" applyNumberFormat="1" applyFont="1" applyFill="1" applyBorder="1"/>
    <xf numFmtId="168" fontId="8" fillId="6" borderId="31" xfId="0" applyNumberFormat="1" applyFont="1" applyFill="1" applyBorder="1"/>
    <xf numFmtId="170" fontId="8" fillId="7" borderId="50" xfId="0" applyNumberFormat="1" applyFont="1" applyFill="1" applyBorder="1" applyAlignment="1">
      <alignment horizontal="right"/>
    </xf>
    <xf numFmtId="14" fontId="8" fillId="0" borderId="46" xfId="0" applyNumberFormat="1" applyFont="1" applyBorder="1"/>
    <xf numFmtId="14" fontId="8" fillId="2" borderId="61" xfId="0" applyNumberFormat="1" applyFont="1" applyFill="1" applyBorder="1" applyAlignment="1"/>
    <xf numFmtId="44" fontId="8" fillId="2" borderId="61" xfId="0" applyNumberFormat="1" applyFont="1" applyFill="1" applyBorder="1" applyAlignment="1">
      <alignment horizontal="right"/>
    </xf>
    <xf numFmtId="14" fontId="8" fillId="7" borderId="31" xfId="0" applyNumberFormat="1" applyFont="1" applyFill="1" applyBorder="1" applyAlignment="1"/>
    <xf numFmtId="168" fontId="8" fillId="7" borderId="13" xfId="0" applyNumberFormat="1" applyFont="1" applyFill="1" applyBorder="1"/>
    <xf numFmtId="168" fontId="8" fillId="7" borderId="50" xfId="0" applyNumberFormat="1" applyFont="1" applyFill="1" applyBorder="1"/>
    <xf numFmtId="0" fontId="13" fillId="3" borderId="18" xfId="0" applyFont="1" applyFill="1" applyBorder="1" applyAlignment="1" applyProtection="1">
      <alignment horizontal="center" vertical="center"/>
    </xf>
    <xf numFmtId="0" fontId="13" fillId="3" borderId="19"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3" borderId="21" xfId="0" applyFont="1" applyFill="1" applyBorder="1" applyAlignment="1" applyProtection="1">
      <alignment horizontal="center" vertical="center"/>
    </xf>
    <xf numFmtId="0" fontId="13" fillId="3" borderId="15" xfId="0" applyFont="1" applyFill="1" applyBorder="1" applyAlignment="1" applyProtection="1">
      <alignment horizontal="center" vertical="center"/>
    </xf>
    <xf numFmtId="0" fontId="13" fillId="3" borderId="24" xfId="0" applyFont="1" applyFill="1" applyBorder="1" applyAlignment="1" applyProtection="1">
      <alignment horizontal="center" vertical="center"/>
    </xf>
    <xf numFmtId="0" fontId="8" fillId="3" borderId="9" xfId="0" applyFont="1" applyFill="1" applyBorder="1" applyAlignment="1">
      <alignment horizontal="center"/>
    </xf>
    <xf numFmtId="0" fontId="8" fillId="3" borderId="14" xfId="0" applyFont="1" applyFill="1" applyBorder="1" applyAlignment="1">
      <alignment horizontal="center"/>
    </xf>
    <xf numFmtId="0" fontId="8" fillId="3" borderId="36" xfId="0" applyFont="1" applyFill="1" applyBorder="1" applyAlignment="1">
      <alignment horizontal="center"/>
    </xf>
    <xf numFmtId="0" fontId="8" fillId="2" borderId="5" xfId="0" applyFont="1" applyFill="1" applyBorder="1" applyAlignment="1" applyProtection="1">
      <protection locked="0"/>
    </xf>
    <xf numFmtId="0" fontId="8" fillId="2" borderId="6" xfId="0" applyFont="1" applyFill="1" applyBorder="1" applyAlignment="1" applyProtection="1">
      <protection locked="0"/>
    </xf>
    <xf numFmtId="0" fontId="8" fillId="2" borderId="7" xfId="0" applyFont="1" applyFill="1" applyBorder="1" applyAlignment="1" applyProtection="1">
      <protection locked="0"/>
    </xf>
    <xf numFmtId="0" fontId="8" fillId="2" borderId="9" xfId="0" applyFont="1" applyFill="1" applyBorder="1" applyAlignment="1" applyProtection="1">
      <protection locked="0"/>
    </xf>
    <xf numFmtId="0" fontId="8" fillId="2" borderId="14" xfId="0" applyFont="1" applyFill="1" applyBorder="1" applyAlignment="1" applyProtection="1">
      <protection locked="0"/>
    </xf>
    <xf numFmtId="0" fontId="8" fillId="2" borderId="11" xfId="0" applyFont="1" applyFill="1" applyBorder="1" applyAlignment="1" applyProtection="1">
      <protection locked="0"/>
    </xf>
    <xf numFmtId="0" fontId="9" fillId="3" borderId="9" xfId="0" applyFont="1" applyFill="1" applyBorder="1" applyAlignment="1" applyProtection="1"/>
    <xf numFmtId="0" fontId="9" fillId="3" borderId="11" xfId="0" applyFont="1" applyFill="1" applyBorder="1" applyAlignment="1" applyProtection="1"/>
    <xf numFmtId="0" fontId="9" fillId="3" borderId="1" xfId="0" applyFont="1" applyFill="1" applyBorder="1" applyAlignment="1" applyProtection="1">
      <alignment horizontal="left"/>
    </xf>
    <xf numFmtId="0" fontId="9" fillId="3" borderId="2" xfId="0" applyFont="1" applyFill="1" applyBorder="1" applyAlignment="1" applyProtection="1">
      <alignment horizontal="left"/>
    </xf>
    <xf numFmtId="0" fontId="9" fillId="3" borderId="38" xfId="0" applyFont="1" applyFill="1" applyBorder="1" applyAlignment="1" applyProtection="1">
      <alignment horizontal="left"/>
    </xf>
    <xf numFmtId="0" fontId="9" fillId="3" borderId="5" xfId="0" applyFont="1" applyFill="1" applyBorder="1" applyAlignment="1" applyProtection="1">
      <alignment horizontal="left"/>
    </xf>
    <xf numFmtId="0" fontId="9" fillId="3" borderId="6" xfId="0" applyFont="1" applyFill="1" applyBorder="1" applyAlignment="1" applyProtection="1">
      <alignment horizontal="left"/>
    </xf>
    <xf numFmtId="0" fontId="9" fillId="3" borderId="35" xfId="0" applyFont="1" applyFill="1" applyBorder="1" applyAlignment="1" applyProtection="1">
      <alignment horizontal="left"/>
    </xf>
    <xf numFmtId="0" fontId="8" fillId="0" borderId="9" xfId="0" applyFont="1" applyBorder="1" applyAlignment="1" applyProtection="1">
      <protection locked="0"/>
    </xf>
    <xf numFmtId="0" fontId="8" fillId="0" borderId="14" xfId="0" applyFont="1" applyBorder="1" applyAlignment="1" applyProtection="1">
      <protection locked="0"/>
    </xf>
    <xf numFmtId="0" fontId="8" fillId="0" borderId="11" xfId="0" applyFont="1" applyBorder="1" applyAlignment="1" applyProtection="1">
      <protection locked="0"/>
    </xf>
    <xf numFmtId="171" fontId="8" fillId="2" borderId="9" xfId="0" applyNumberFormat="1" applyFont="1" applyFill="1" applyBorder="1" applyAlignment="1" applyProtection="1">
      <alignment horizontal="left"/>
      <protection locked="0"/>
    </xf>
    <xf numFmtId="171" fontId="8" fillId="2" borderId="14" xfId="0" applyNumberFormat="1" applyFont="1" applyFill="1" applyBorder="1" applyAlignment="1" applyProtection="1">
      <alignment horizontal="left"/>
      <protection locked="0"/>
    </xf>
    <xf numFmtId="171" fontId="8" fillId="2" borderId="11" xfId="0" applyNumberFormat="1" applyFont="1" applyFill="1" applyBorder="1" applyAlignment="1" applyProtection="1">
      <alignment horizontal="left"/>
      <protection locked="0"/>
    </xf>
    <xf numFmtId="0" fontId="8" fillId="3" borderId="9" xfId="0" applyFont="1" applyFill="1" applyBorder="1" applyProtection="1"/>
    <xf numFmtId="0" fontId="8" fillId="3" borderId="11" xfId="0" applyFont="1" applyFill="1" applyBorder="1" applyProtection="1"/>
    <xf numFmtId="0" fontId="27" fillId="2" borderId="9" xfId="4" applyFill="1" applyBorder="1" applyAlignment="1" applyProtection="1">
      <protection locked="0"/>
    </xf>
    <xf numFmtId="0" fontId="8" fillId="3" borderId="13" xfId="0" applyFont="1" applyFill="1" applyBorder="1" applyAlignment="1" applyProtection="1">
      <alignment horizontal="center"/>
    </xf>
    <xf numFmtId="0" fontId="8" fillId="3" borderId="25" xfId="0" applyFont="1" applyFill="1" applyBorder="1" applyAlignment="1" applyProtection="1">
      <alignment horizontal="center"/>
    </xf>
    <xf numFmtId="14" fontId="8" fillId="2" borderId="13" xfId="0" applyNumberFormat="1" applyFont="1" applyFill="1" applyBorder="1" applyAlignment="1" applyProtection="1">
      <alignment horizontal="left"/>
      <protection locked="0"/>
    </xf>
    <xf numFmtId="0" fontId="8" fillId="3" borderId="21" xfId="0" applyFont="1" applyFill="1" applyBorder="1" applyAlignment="1" applyProtection="1">
      <alignment horizontal="center"/>
    </xf>
    <xf numFmtId="0" fontId="8" fillId="3" borderId="35" xfId="0" applyFont="1" applyFill="1" applyBorder="1" applyAlignment="1" applyProtection="1">
      <alignment horizontal="center"/>
    </xf>
    <xf numFmtId="0" fontId="8" fillId="2" borderId="1" xfId="0" applyFont="1" applyFill="1" applyBorder="1" applyAlignment="1" applyProtection="1">
      <protection locked="0"/>
    </xf>
    <xf numFmtId="0" fontId="8" fillId="2" borderId="2" xfId="0" applyFont="1" applyFill="1" applyBorder="1" applyAlignment="1" applyProtection="1">
      <protection locked="0"/>
    </xf>
    <xf numFmtId="0" fontId="8" fillId="2" borderId="3" xfId="0" applyFont="1" applyFill="1" applyBorder="1" applyAlignment="1" applyProtection="1">
      <protection locked="0"/>
    </xf>
    <xf numFmtId="0" fontId="8" fillId="2" borderId="12" xfId="0" applyFont="1" applyFill="1" applyBorder="1" applyAlignment="1" applyProtection="1">
      <alignment horizontal="left"/>
      <protection locked="0"/>
    </xf>
    <xf numFmtId="0" fontId="8" fillId="2" borderId="13" xfId="0" applyFont="1" applyFill="1" applyBorder="1" applyAlignment="1" applyProtection="1">
      <alignment horizontal="left"/>
      <protection locked="0"/>
    </xf>
    <xf numFmtId="0" fontId="8" fillId="3" borderId="13" xfId="0" applyFont="1" applyFill="1" applyBorder="1" applyAlignment="1" applyProtection="1">
      <alignment horizontal="left" wrapText="1"/>
    </xf>
    <xf numFmtId="0" fontId="8" fillId="3" borderId="11" xfId="0" applyFont="1" applyFill="1" applyBorder="1" applyAlignment="1">
      <alignment horizontal="center"/>
    </xf>
    <xf numFmtId="0" fontId="8" fillId="2" borderId="2" xfId="0" applyFont="1" applyFill="1" applyBorder="1" applyAlignment="1">
      <alignment horizontal="center"/>
    </xf>
    <xf numFmtId="0" fontId="8" fillId="2" borderId="0" xfId="0" applyFont="1" applyFill="1" applyAlignment="1">
      <alignment horizontal="center" vertical="top"/>
    </xf>
    <xf numFmtId="0" fontId="8" fillId="2" borderId="6" xfId="0" applyFont="1" applyFill="1" applyBorder="1" applyAlignment="1">
      <alignment horizontal="center" vertical="top"/>
    </xf>
    <xf numFmtId="0" fontId="8" fillId="2" borderId="6" xfId="0" applyFont="1" applyFill="1" applyBorder="1" applyAlignment="1">
      <alignment horizontal="center"/>
    </xf>
    <xf numFmtId="0" fontId="8" fillId="2" borderId="20" xfId="0" applyFont="1" applyFill="1" applyBorder="1" applyAlignment="1" applyProtection="1">
      <alignment horizontal="center" vertical="top" wrapText="1"/>
    </xf>
    <xf numFmtId="0" fontId="8" fillId="2" borderId="15" xfId="0" applyFont="1" applyFill="1" applyBorder="1" applyAlignment="1" applyProtection="1">
      <alignment horizontal="left"/>
      <protection locked="0"/>
    </xf>
    <xf numFmtId="0" fontId="8" fillId="3" borderId="6" xfId="0" applyFont="1" applyFill="1" applyBorder="1" applyAlignment="1">
      <alignment horizontal="center"/>
    </xf>
    <xf numFmtId="0" fontId="8" fillId="3" borderId="5" xfId="0" applyFont="1" applyFill="1" applyBorder="1" applyAlignment="1">
      <alignment horizontal="right"/>
    </xf>
    <xf numFmtId="0" fontId="8" fillId="3" borderId="6" xfId="0" applyFont="1" applyFill="1" applyBorder="1" applyAlignment="1">
      <alignment horizontal="right"/>
    </xf>
    <xf numFmtId="0" fontId="8" fillId="3" borderId="20" xfId="0" applyFont="1" applyFill="1" applyBorder="1" applyAlignment="1">
      <alignment horizontal="left"/>
    </xf>
    <xf numFmtId="0" fontId="8" fillId="3" borderId="68" xfId="0" applyFont="1" applyFill="1" applyBorder="1" applyAlignment="1">
      <alignment horizontal="left"/>
    </xf>
    <xf numFmtId="0" fontId="8" fillId="2" borderId="36" xfId="0" applyFont="1" applyFill="1" applyBorder="1" applyAlignment="1" applyProtection="1">
      <protection locked="0"/>
    </xf>
    <xf numFmtId="0" fontId="9" fillId="3" borderId="45" xfId="0" applyFont="1" applyFill="1" applyBorder="1" applyAlignment="1">
      <alignment horizontal="center"/>
    </xf>
    <xf numFmtId="0" fontId="9" fillId="3" borderId="29" xfId="0" applyFont="1" applyFill="1" applyBorder="1" applyAlignment="1">
      <alignment horizontal="center"/>
    </xf>
    <xf numFmtId="0" fontId="9" fillId="3" borderId="47" xfId="0" applyFont="1" applyFill="1" applyBorder="1" applyAlignment="1">
      <alignment horizontal="center"/>
    </xf>
    <xf numFmtId="0" fontId="8" fillId="3" borderId="13" xfId="0" applyFont="1" applyFill="1" applyBorder="1" applyAlignment="1">
      <alignment horizontal="left" wrapText="1"/>
    </xf>
    <xf numFmtId="0" fontId="8" fillId="3" borderId="37" xfId="0" applyFont="1" applyFill="1" applyBorder="1" applyAlignment="1" applyProtection="1">
      <alignment horizontal="center"/>
    </xf>
    <xf numFmtId="0" fontId="8" fillId="3" borderId="2" xfId="0" applyFont="1" applyFill="1" applyBorder="1" applyAlignment="1" applyProtection="1">
      <alignment horizontal="center"/>
    </xf>
    <xf numFmtId="0" fontId="8" fillId="3" borderId="38" xfId="0" applyFont="1" applyFill="1" applyBorder="1" applyAlignment="1" applyProtection="1">
      <alignment horizontal="center"/>
    </xf>
    <xf numFmtId="0" fontId="8" fillId="3" borderId="8" xfId="0" applyFont="1" applyFill="1" applyBorder="1" applyAlignment="1" applyProtection="1">
      <alignment horizontal="center"/>
    </xf>
    <xf numFmtId="0" fontId="8" fillId="3" borderId="4" xfId="0" applyFont="1" applyFill="1" applyBorder="1" applyAlignment="1" applyProtection="1">
      <alignment horizontal="center"/>
    </xf>
    <xf numFmtId="0" fontId="8" fillId="3" borderId="5" xfId="0" applyNumberFormat="1" applyFont="1" applyFill="1" applyBorder="1" applyAlignment="1" applyProtection="1">
      <alignment horizontal="left"/>
    </xf>
    <xf numFmtId="0" fontId="8" fillId="3" borderId="6" xfId="0" applyNumberFormat="1" applyFont="1" applyFill="1" applyBorder="1" applyAlignment="1" applyProtection="1">
      <alignment horizontal="left"/>
    </xf>
    <xf numFmtId="0" fontId="8" fillId="3" borderId="7" xfId="0" applyNumberFormat="1" applyFont="1" applyFill="1" applyBorder="1" applyAlignment="1" applyProtection="1">
      <alignment horizontal="left"/>
    </xf>
    <xf numFmtId="0" fontId="8" fillId="2" borderId="0" xfId="0" applyFont="1" applyFill="1" applyBorder="1" applyAlignment="1">
      <alignment horizontal="center"/>
    </xf>
    <xf numFmtId="14" fontId="8" fillId="2" borderId="0" xfId="0" applyNumberFormat="1" applyFont="1" applyFill="1" applyBorder="1" applyAlignment="1">
      <alignment horizontal="center"/>
    </xf>
    <xf numFmtId="0" fontId="8" fillId="3" borderId="57" xfId="0" applyFont="1" applyFill="1" applyBorder="1" applyAlignment="1" applyProtection="1">
      <alignment horizontal="center" wrapText="1"/>
    </xf>
    <xf numFmtId="0" fontId="8" fillId="3" borderId="59" xfId="0" applyFont="1" applyFill="1" applyBorder="1" applyAlignment="1" applyProtection="1">
      <alignment horizontal="center" wrapText="1"/>
    </xf>
    <xf numFmtId="0" fontId="8" fillId="3" borderId="58" xfId="0" applyFont="1" applyFill="1" applyBorder="1" applyAlignment="1" applyProtection="1">
      <alignment horizontal="center" wrapText="1"/>
    </xf>
    <xf numFmtId="0" fontId="8" fillId="3" borderId="10" xfId="0" applyFont="1" applyFill="1" applyBorder="1" applyAlignment="1" applyProtection="1">
      <alignment horizontal="center" wrapText="1"/>
    </xf>
    <xf numFmtId="0" fontId="8" fillId="3" borderId="12" xfId="0" applyFont="1" applyFill="1" applyBorder="1" applyAlignment="1" applyProtection="1">
      <alignment horizontal="center" wrapText="1"/>
    </xf>
    <xf numFmtId="0" fontId="8" fillId="3" borderId="8" xfId="0" applyFont="1" applyFill="1" applyBorder="1" applyAlignment="1" applyProtection="1">
      <alignment horizontal="center" wrapText="1"/>
    </xf>
    <xf numFmtId="14" fontId="8" fillId="2" borderId="6" xfId="0" applyNumberFormat="1" applyFont="1" applyFill="1" applyBorder="1" applyAlignment="1">
      <alignment horizontal="center"/>
    </xf>
    <xf numFmtId="0" fontId="12" fillId="5" borderId="37" xfId="0" applyFont="1" applyFill="1" applyBorder="1" applyAlignment="1">
      <alignment horizontal="center"/>
    </xf>
    <xf numFmtId="0" fontId="12" fillId="5" borderId="2" xfId="0" applyFont="1" applyFill="1" applyBorder="1" applyAlignment="1">
      <alignment horizontal="center"/>
    </xf>
    <xf numFmtId="0" fontId="12" fillId="5" borderId="38" xfId="0" applyFont="1" applyFill="1" applyBorder="1" applyAlignment="1">
      <alignment horizontal="center"/>
    </xf>
    <xf numFmtId="0" fontId="8" fillId="3" borderId="64" xfId="0" applyFont="1" applyFill="1" applyBorder="1" applyAlignment="1">
      <alignment horizontal="center"/>
    </xf>
    <xf numFmtId="0" fontId="8" fillId="3" borderId="25" xfId="0" applyFont="1" applyFill="1" applyBorder="1" applyAlignment="1">
      <alignment horizontal="center"/>
    </xf>
    <xf numFmtId="0" fontId="8" fillId="3" borderId="59" xfId="0" applyFont="1" applyFill="1" applyBorder="1" applyAlignment="1">
      <alignment horizontal="center" wrapText="1"/>
    </xf>
    <xf numFmtId="0" fontId="8" fillId="3" borderId="58" xfId="0" applyFont="1" applyFill="1" applyBorder="1" applyAlignment="1">
      <alignment horizontal="center" wrapText="1"/>
    </xf>
    <xf numFmtId="0" fontId="9" fillId="3" borderId="18" xfId="0" applyFont="1" applyFill="1" applyBorder="1" applyAlignment="1" applyProtection="1">
      <alignment horizontal="center" vertical="center"/>
    </xf>
    <xf numFmtId="0" fontId="9" fillId="3" borderId="19" xfId="0" applyFont="1" applyFill="1" applyBorder="1" applyAlignment="1" applyProtection="1">
      <alignment horizontal="center" vertical="center"/>
    </xf>
    <xf numFmtId="0" fontId="9" fillId="3" borderId="0" xfId="0" applyFont="1" applyFill="1" applyBorder="1" applyAlignment="1" applyProtection="1">
      <alignment horizontal="center" vertical="center"/>
    </xf>
    <xf numFmtId="0" fontId="9" fillId="3" borderId="21"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3" borderId="24" xfId="0" applyFont="1" applyFill="1" applyBorder="1" applyAlignment="1" applyProtection="1">
      <alignment horizontal="center" vertical="center"/>
    </xf>
    <xf numFmtId="0" fontId="8" fillId="0" borderId="41" xfId="0" applyFont="1" applyBorder="1" applyAlignment="1" applyProtection="1">
      <protection locked="0"/>
    </xf>
    <xf numFmtId="0" fontId="8" fillId="0" borderId="18" xfId="0" applyFont="1" applyBorder="1" applyAlignment="1" applyProtection="1">
      <protection locked="0"/>
    </xf>
    <xf numFmtId="0" fontId="8" fillId="0" borderId="42" xfId="0" applyFont="1" applyBorder="1" applyAlignment="1" applyProtection="1">
      <protection locked="0"/>
    </xf>
    <xf numFmtId="0" fontId="8" fillId="2" borderId="23" xfId="0" applyFont="1" applyFill="1" applyBorder="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24" xfId="0" applyFont="1" applyFill="1" applyBorder="1" applyAlignment="1" applyProtection="1">
      <alignment horizontal="left" vertical="top" wrapText="1"/>
      <protection locked="0"/>
    </xf>
    <xf numFmtId="0" fontId="9" fillId="2" borderId="43" xfId="0" applyFont="1" applyFill="1" applyBorder="1" applyAlignment="1" applyProtection="1">
      <alignment horizontal="left"/>
      <protection locked="0"/>
    </xf>
    <xf numFmtId="0" fontId="9" fillId="2" borderId="29" xfId="0" applyFont="1" applyFill="1" applyBorder="1" applyAlignment="1" applyProtection="1">
      <alignment horizontal="left"/>
      <protection locked="0"/>
    </xf>
    <xf numFmtId="0" fontId="12" fillId="5" borderId="20" xfId="0" applyFont="1" applyFill="1" applyBorder="1" applyAlignment="1" applyProtection="1">
      <alignment horizontal="center"/>
      <protection locked="0"/>
    </xf>
    <xf numFmtId="0" fontId="12" fillId="5" borderId="0" xfId="0" applyFont="1" applyFill="1" applyBorder="1" applyAlignment="1" applyProtection="1">
      <alignment horizontal="center"/>
      <protection locked="0"/>
    </xf>
    <xf numFmtId="0" fontId="12" fillId="5" borderId="21" xfId="0" applyFont="1" applyFill="1" applyBorder="1" applyAlignment="1" applyProtection="1">
      <alignment horizontal="center"/>
      <protection locked="0"/>
    </xf>
    <xf numFmtId="0" fontId="9" fillId="3" borderId="59" xfId="0" applyFont="1" applyFill="1" applyBorder="1" applyAlignment="1" applyProtection="1">
      <alignment horizontal="center"/>
    </xf>
    <xf numFmtId="0" fontId="8" fillId="3" borderId="39" xfId="0" applyFont="1" applyFill="1" applyBorder="1" applyAlignment="1" applyProtection="1">
      <alignment horizontal="center" wrapText="1"/>
    </xf>
    <xf numFmtId="0" fontId="8" fillId="3" borderId="63" xfId="0" applyFont="1" applyFill="1" applyBorder="1" applyAlignment="1" applyProtection="1">
      <alignment horizontal="center" wrapText="1"/>
    </xf>
    <xf numFmtId="0" fontId="8" fillId="3" borderId="46" xfId="0" applyFont="1" applyFill="1" applyBorder="1" applyAlignment="1" applyProtection="1">
      <alignment horizontal="center"/>
    </xf>
    <xf numFmtId="0" fontId="8" fillId="3" borderId="26" xfId="0" applyFont="1" applyFill="1" applyBorder="1" applyAlignment="1" applyProtection="1">
      <alignment horizontal="center"/>
    </xf>
    <xf numFmtId="0" fontId="8" fillId="3" borderId="50" xfId="0" applyFont="1" applyFill="1" applyBorder="1" applyAlignment="1" applyProtection="1">
      <alignment horizontal="center"/>
    </xf>
    <xf numFmtId="0" fontId="8" fillId="3" borderId="31" xfId="0" applyFont="1" applyFill="1" applyBorder="1" applyAlignment="1" applyProtection="1">
      <alignment horizontal="center"/>
    </xf>
    <xf numFmtId="0" fontId="8" fillId="3" borderId="65" xfId="0" applyFont="1" applyFill="1" applyBorder="1" applyAlignment="1" applyProtection="1">
      <alignment horizontal="center"/>
    </xf>
    <xf numFmtId="0" fontId="8" fillId="3" borderId="64" xfId="0" applyFont="1" applyFill="1" applyBorder="1" applyAlignment="1" applyProtection="1">
      <alignment horizontal="center"/>
    </xf>
    <xf numFmtId="0" fontId="12" fillId="5" borderId="32" xfId="0" applyFont="1" applyFill="1" applyBorder="1" applyAlignment="1" applyProtection="1">
      <alignment horizontal="center"/>
      <protection locked="0"/>
    </xf>
    <xf numFmtId="0" fontId="12" fillId="5" borderId="14" xfId="0" applyFont="1" applyFill="1" applyBorder="1" applyAlignment="1" applyProtection="1">
      <alignment horizontal="center"/>
      <protection locked="0"/>
    </xf>
    <xf numFmtId="0" fontId="12" fillId="5" borderId="36" xfId="0" applyFont="1" applyFill="1" applyBorder="1" applyAlignment="1" applyProtection="1">
      <alignment horizontal="center"/>
      <protection locked="0"/>
    </xf>
    <xf numFmtId="165" fontId="8" fillId="2" borderId="13" xfId="0" applyNumberFormat="1" applyFont="1" applyFill="1" applyBorder="1" applyAlignment="1" applyProtection="1">
      <alignment horizontal="center"/>
      <protection locked="0"/>
    </xf>
    <xf numFmtId="165" fontId="8" fillId="2" borderId="25" xfId="0" applyNumberFormat="1" applyFont="1" applyFill="1" applyBorder="1" applyAlignment="1" applyProtection="1">
      <alignment horizontal="center"/>
      <protection locked="0"/>
    </xf>
    <xf numFmtId="0" fontId="8" fillId="3" borderId="8" xfId="0" applyFont="1" applyFill="1" applyBorder="1" applyAlignment="1" applyProtection="1">
      <alignment horizontal="center" vertical="top"/>
    </xf>
    <xf numFmtId="0" fontId="8" fillId="3" borderId="12" xfId="0" applyFont="1" applyFill="1" applyBorder="1" applyAlignment="1" applyProtection="1">
      <alignment horizontal="center" vertical="top"/>
    </xf>
    <xf numFmtId="165" fontId="8" fillId="2" borderId="12" xfId="0" applyNumberFormat="1" applyFont="1" applyFill="1" applyBorder="1" applyAlignment="1" applyProtection="1">
      <alignment horizontal="center"/>
      <protection locked="0"/>
    </xf>
    <xf numFmtId="165" fontId="8" fillId="2" borderId="64" xfId="0" applyNumberFormat="1" applyFont="1" applyFill="1" applyBorder="1" applyAlignment="1" applyProtection="1">
      <alignment horizontal="center"/>
      <protection locked="0"/>
    </xf>
    <xf numFmtId="165" fontId="8" fillId="9" borderId="61" xfId="0" applyNumberFormat="1" applyFont="1" applyFill="1" applyBorder="1" applyAlignment="1" applyProtection="1">
      <alignment horizontal="center"/>
    </xf>
    <xf numFmtId="165" fontId="8" fillId="9" borderId="55" xfId="0" applyNumberFormat="1" applyFont="1" applyFill="1" applyBorder="1" applyAlignment="1" applyProtection="1">
      <alignment horizontal="center"/>
    </xf>
    <xf numFmtId="165" fontId="8" fillId="3" borderId="51" xfId="0" applyNumberFormat="1" applyFont="1" applyFill="1" applyBorder="1" applyAlignment="1" applyProtection="1">
      <alignment horizontal="center"/>
    </xf>
    <xf numFmtId="165" fontId="8" fillId="3" borderId="15" xfId="0" applyNumberFormat="1" applyFont="1" applyFill="1" applyBorder="1" applyAlignment="1" applyProtection="1">
      <alignment horizontal="center"/>
    </xf>
    <xf numFmtId="165" fontId="8" fillId="3" borderId="24" xfId="0" applyNumberFormat="1" applyFont="1" applyFill="1" applyBorder="1" applyAlignment="1" applyProtection="1">
      <alignment horizontal="center"/>
    </xf>
    <xf numFmtId="0" fontId="0" fillId="3" borderId="13" xfId="0" applyFill="1" applyBorder="1" applyAlignment="1">
      <alignment horizontal="center"/>
    </xf>
    <xf numFmtId="0" fontId="0" fillId="3" borderId="12" xfId="0" applyFill="1" applyBorder="1" applyAlignment="1">
      <alignment horizontal="center"/>
    </xf>
    <xf numFmtId="0" fontId="0" fillId="3" borderId="25" xfId="0" applyFill="1" applyBorder="1" applyAlignment="1">
      <alignment horizontal="center"/>
    </xf>
    <xf numFmtId="0" fontId="8" fillId="3" borderId="9" xfId="0" applyFont="1" applyFill="1" applyBorder="1" applyAlignment="1" applyProtection="1">
      <alignment horizontal="center"/>
    </xf>
    <xf numFmtId="0" fontId="8" fillId="3" borderId="14" xfId="0" applyFont="1" applyFill="1" applyBorder="1" applyAlignment="1" applyProtection="1">
      <alignment horizontal="center"/>
    </xf>
    <xf numFmtId="0" fontId="8" fillId="3" borderId="11" xfId="0" applyFont="1" applyFill="1" applyBorder="1" applyAlignment="1" applyProtection="1">
      <alignment horizontal="center"/>
    </xf>
    <xf numFmtId="0" fontId="8" fillId="3" borderId="1" xfId="0" applyFont="1" applyFill="1" applyBorder="1" applyAlignment="1" applyProtection="1">
      <alignment horizontal="center" wrapText="1"/>
    </xf>
    <xf numFmtId="0" fontId="8" fillId="3" borderId="4" xfId="0" applyFont="1" applyFill="1" applyBorder="1" applyAlignment="1" applyProtection="1">
      <alignment horizontal="center" wrapText="1"/>
    </xf>
    <xf numFmtId="0" fontId="8" fillId="3" borderId="5" xfId="0" applyFont="1" applyFill="1" applyBorder="1" applyAlignment="1" applyProtection="1">
      <alignment horizontal="center" wrapText="1"/>
    </xf>
    <xf numFmtId="0" fontId="8" fillId="3" borderId="67" xfId="0" applyFont="1" applyFill="1" applyBorder="1" applyAlignment="1" applyProtection="1">
      <alignment horizontal="center"/>
    </xf>
    <xf numFmtId="49" fontId="15" fillId="2" borderId="22" xfId="0" applyNumberFormat="1" applyFont="1" applyFill="1" applyBorder="1" applyAlignment="1" applyProtection="1">
      <alignment horizontal="center" wrapText="1"/>
      <protection locked="0"/>
    </xf>
    <xf numFmtId="49" fontId="15" fillId="2" borderId="6" xfId="0" applyNumberFormat="1" applyFont="1" applyFill="1" applyBorder="1" applyAlignment="1" applyProtection="1">
      <alignment horizontal="center" wrapText="1"/>
      <protection locked="0"/>
    </xf>
    <xf numFmtId="49" fontId="15" fillId="2" borderId="35" xfId="0" applyNumberFormat="1" applyFont="1" applyFill="1" applyBorder="1" applyAlignment="1" applyProtection="1">
      <alignment horizontal="center" wrapText="1"/>
      <protection locked="0"/>
    </xf>
    <xf numFmtId="10" fontId="10" fillId="3" borderId="0" xfId="0" applyNumberFormat="1" applyFont="1" applyFill="1" applyBorder="1" applyAlignment="1" applyProtection="1">
      <alignment horizontal="center" vertical="center"/>
    </xf>
    <xf numFmtId="10" fontId="10" fillId="3" borderId="15" xfId="0" applyNumberFormat="1" applyFont="1" applyFill="1" applyBorder="1" applyAlignment="1" applyProtection="1">
      <alignment horizontal="center" vertical="center"/>
    </xf>
    <xf numFmtId="0" fontId="8" fillId="3" borderId="9" xfId="0" applyNumberFormat="1" applyFont="1" applyFill="1" applyBorder="1" applyAlignment="1" applyProtection="1">
      <alignment horizontal="left"/>
    </xf>
    <xf numFmtId="0" fontId="8" fillId="3" borderId="14" xfId="0" applyNumberFormat="1" applyFont="1" applyFill="1" applyBorder="1" applyAlignment="1" applyProtection="1">
      <alignment horizontal="left"/>
    </xf>
    <xf numFmtId="0" fontId="8" fillId="3" borderId="11" xfId="0" applyNumberFormat="1" applyFont="1" applyFill="1" applyBorder="1" applyAlignment="1" applyProtection="1">
      <alignment horizontal="left"/>
    </xf>
    <xf numFmtId="0" fontId="8" fillId="3" borderId="9" xfId="0" applyFont="1" applyFill="1" applyBorder="1" applyAlignment="1" applyProtection="1">
      <alignment horizontal="center"/>
      <protection locked="0"/>
    </xf>
    <xf numFmtId="0" fontId="8" fillId="3" borderId="14" xfId="0" applyFont="1" applyFill="1" applyBorder="1" applyAlignment="1" applyProtection="1">
      <alignment horizontal="center"/>
      <protection locked="0"/>
    </xf>
    <xf numFmtId="0" fontId="8" fillId="3" borderId="35" xfId="0" applyFont="1" applyFill="1" applyBorder="1" applyAlignment="1" applyProtection="1">
      <alignment horizontal="center"/>
      <protection locked="0"/>
    </xf>
    <xf numFmtId="0" fontId="12" fillId="5" borderId="32" xfId="0" applyFont="1" applyFill="1" applyBorder="1" applyAlignment="1" applyProtection="1">
      <alignment horizontal="center"/>
    </xf>
    <xf numFmtId="0" fontId="12" fillId="5" borderId="14" xfId="0" applyFont="1" applyFill="1" applyBorder="1" applyAlignment="1" applyProtection="1">
      <alignment horizontal="center"/>
    </xf>
    <xf numFmtId="0" fontId="12" fillId="5" borderId="35" xfId="0" applyFont="1" applyFill="1" applyBorder="1" applyAlignment="1" applyProtection="1">
      <alignment horizontal="center"/>
    </xf>
    <xf numFmtId="165" fontId="8" fillId="3" borderId="1" xfId="0" applyNumberFormat="1" applyFont="1" applyFill="1" applyBorder="1" applyAlignment="1" applyProtection="1">
      <alignment horizontal="center"/>
    </xf>
    <xf numFmtId="165" fontId="8" fillId="3" borderId="2" xfId="0" applyNumberFormat="1" applyFont="1" applyFill="1" applyBorder="1" applyAlignment="1" applyProtection="1">
      <alignment horizontal="center"/>
    </xf>
    <xf numFmtId="0" fontId="0" fillId="3" borderId="9" xfId="0" applyFill="1" applyBorder="1" applyAlignment="1">
      <alignment horizontal="center"/>
    </xf>
    <xf numFmtId="0" fontId="0" fillId="3" borderId="14" xfId="0" applyFill="1" applyBorder="1" applyAlignment="1">
      <alignment horizontal="center"/>
    </xf>
    <xf numFmtId="0" fontId="0" fillId="3" borderId="36" xfId="0" applyFill="1" applyBorder="1" applyAlignment="1">
      <alignment horizontal="center"/>
    </xf>
    <xf numFmtId="0" fontId="8" fillId="3" borderId="52" xfId="0" applyFont="1" applyFill="1" applyBorder="1" applyAlignment="1" applyProtection="1">
      <alignment horizontal="center"/>
    </xf>
    <xf numFmtId="44" fontId="24" fillId="2" borderId="50" xfId="2" applyNumberFormat="1" applyFont="1" applyFill="1" applyBorder="1" applyAlignment="1">
      <alignment horizontal="center"/>
    </xf>
    <xf numFmtId="44" fontId="24" fillId="2" borderId="31" xfId="2" applyNumberFormat="1" applyFont="1" applyFill="1" applyBorder="1" applyAlignment="1">
      <alignment horizontal="center"/>
    </xf>
    <xf numFmtId="0" fontId="8" fillId="7" borderId="45" xfId="0" applyFont="1" applyFill="1" applyBorder="1"/>
    <xf numFmtId="0" fontId="8" fillId="7" borderId="44" xfId="0" applyFont="1" applyFill="1" applyBorder="1"/>
    <xf numFmtId="168" fontId="8" fillId="0" borderId="43" xfId="2" applyNumberFormat="1" applyFont="1" applyBorder="1"/>
    <xf numFmtId="168" fontId="8" fillId="0" borderId="29" xfId="2" applyNumberFormat="1" applyFont="1" applyBorder="1"/>
    <xf numFmtId="168" fontId="8" fillId="0" borderId="47" xfId="2" applyNumberFormat="1" applyFont="1" applyBorder="1"/>
    <xf numFmtId="0" fontId="8" fillId="6" borderId="63" xfId="0" applyFont="1" applyFill="1" applyBorder="1" applyAlignment="1">
      <alignment horizontal="right"/>
    </xf>
    <xf numFmtId="0" fontId="8" fillId="6" borderId="51" xfId="0" applyFont="1" applyFill="1" applyBorder="1" applyAlignment="1">
      <alignment horizontal="right"/>
    </xf>
    <xf numFmtId="0" fontId="8" fillId="2" borderId="13" xfId="0" applyFont="1" applyFill="1" applyBorder="1" applyAlignment="1">
      <alignment horizontal="left"/>
    </xf>
    <xf numFmtId="0" fontId="8" fillId="2" borderId="73" xfId="0" applyFont="1" applyFill="1" applyBorder="1" applyAlignment="1">
      <alignment horizontal="left"/>
    </xf>
    <xf numFmtId="0" fontId="8" fillId="2" borderId="72" xfId="0" applyFont="1" applyFill="1" applyBorder="1" applyAlignment="1">
      <alignment horizontal="left"/>
    </xf>
    <xf numFmtId="0" fontId="24" fillId="4" borderId="34" xfId="0" applyFont="1" applyFill="1" applyBorder="1" applyAlignment="1">
      <alignment horizontal="center" vertical="center"/>
    </xf>
    <xf numFmtId="0" fontId="24" fillId="4" borderId="28" xfId="0" applyFont="1" applyFill="1" applyBorder="1" applyAlignment="1">
      <alignment horizontal="center" vertical="center"/>
    </xf>
    <xf numFmtId="0" fontId="24" fillId="4" borderId="30" xfId="0" applyFont="1" applyFill="1" applyBorder="1" applyAlignment="1">
      <alignment horizontal="center" vertical="center"/>
    </xf>
    <xf numFmtId="6" fontId="8" fillId="2" borderId="13" xfId="0" applyNumberFormat="1" applyFont="1" applyFill="1" applyBorder="1" applyAlignment="1">
      <alignment horizontal="left"/>
    </xf>
    <xf numFmtId="6" fontId="8" fillId="2" borderId="25" xfId="0" applyNumberFormat="1" applyFont="1" applyFill="1" applyBorder="1" applyAlignment="1">
      <alignment horizontal="left"/>
    </xf>
    <xf numFmtId="0" fontId="8" fillId="6" borderId="27" xfId="0" applyFont="1" applyFill="1" applyBorder="1"/>
    <xf numFmtId="0" fontId="8" fillId="6" borderId="13" xfId="0" applyFont="1" applyFill="1" applyBorder="1"/>
    <xf numFmtId="0" fontId="8" fillId="2" borderId="9" xfId="0" applyFont="1" applyFill="1" applyBorder="1" applyAlignment="1">
      <alignment horizontal="left"/>
    </xf>
    <xf numFmtId="0" fontId="8" fillId="2" borderId="14" xfId="0" applyFont="1" applyFill="1" applyBorder="1" applyAlignment="1">
      <alignment horizontal="left"/>
    </xf>
    <xf numFmtId="0" fontId="8" fillId="6" borderId="49" xfId="0" applyFont="1" applyFill="1" applyBorder="1"/>
    <xf numFmtId="0" fontId="8" fillId="6" borderId="50" xfId="0" applyFont="1" applyFill="1" applyBorder="1"/>
    <xf numFmtId="0" fontId="8" fillId="2" borderId="51" xfId="0" applyFont="1" applyFill="1" applyBorder="1" applyAlignment="1">
      <alignment horizontal="left"/>
    </xf>
    <xf numFmtId="0" fontId="8" fillId="2" borderId="15" xfId="0" applyFont="1" applyFill="1" applyBorder="1" applyAlignment="1">
      <alignment horizontal="left"/>
    </xf>
    <xf numFmtId="0" fontId="8" fillId="6" borderId="45" xfId="0" applyFont="1" applyFill="1" applyBorder="1"/>
    <xf numFmtId="0" fontId="8" fillId="6" borderId="29" xfId="0" applyFont="1" applyFill="1" applyBorder="1"/>
    <xf numFmtId="0" fontId="8" fillId="6" borderId="47" xfId="0" applyFont="1" applyFill="1" applyBorder="1"/>
    <xf numFmtId="0" fontId="8" fillId="6" borderId="48" xfId="0" applyFont="1" applyFill="1" applyBorder="1"/>
    <xf numFmtId="0" fontId="8" fillId="6" borderId="46" xfId="0" applyFont="1" applyFill="1" applyBorder="1"/>
    <xf numFmtId="0" fontId="8" fillId="6" borderId="13" xfId="0" applyNumberFormat="1" applyFont="1" applyFill="1" applyBorder="1" applyAlignment="1">
      <alignment horizontal="left"/>
    </xf>
    <xf numFmtId="0" fontId="8" fillId="6" borderId="13" xfId="0" applyFont="1" applyFill="1" applyBorder="1" applyAlignment="1">
      <alignment horizontal="left"/>
    </xf>
    <xf numFmtId="0" fontId="8" fillId="0" borderId="9" xfId="0" applyFont="1" applyBorder="1" applyAlignment="1">
      <alignment horizontal="left"/>
    </xf>
    <xf numFmtId="0" fontId="8" fillId="0" borderId="14" xfId="0" applyFont="1" applyBorder="1" applyAlignment="1">
      <alignment horizontal="left"/>
    </xf>
    <xf numFmtId="0" fontId="8" fillId="0" borderId="36" xfId="0" applyFont="1" applyBorder="1" applyAlignment="1">
      <alignment horizontal="left"/>
    </xf>
    <xf numFmtId="0" fontId="8" fillId="0" borderId="61" xfId="0" applyFont="1" applyBorder="1" applyAlignment="1">
      <alignment horizontal="left"/>
    </xf>
    <xf numFmtId="0" fontId="8" fillId="0" borderId="62" xfId="0" applyFont="1" applyBorder="1" applyAlignment="1">
      <alignment horizontal="left"/>
    </xf>
    <xf numFmtId="0" fontId="8" fillId="0" borderId="56" xfId="0" applyFont="1" applyBorder="1" applyAlignment="1">
      <alignment horizontal="left"/>
    </xf>
    <xf numFmtId="0" fontId="8" fillId="6" borderId="27" xfId="0" applyFont="1" applyFill="1" applyBorder="1" applyAlignment="1">
      <alignment horizontal="center"/>
    </xf>
    <xf numFmtId="0" fontId="8" fillId="6" borderId="13" xfId="0" applyFont="1" applyFill="1" applyBorder="1" applyAlignment="1">
      <alignment horizontal="center"/>
    </xf>
    <xf numFmtId="6" fontId="8" fillId="6" borderId="4" xfId="0" applyNumberFormat="1" applyFont="1" applyFill="1" applyBorder="1" applyAlignment="1">
      <alignment horizontal="center"/>
    </xf>
    <xf numFmtId="6" fontId="8" fillId="6" borderId="0" xfId="0" applyNumberFormat="1" applyFont="1" applyFill="1" applyBorder="1" applyAlignment="1">
      <alignment horizontal="center"/>
    </xf>
    <xf numFmtId="0" fontId="8" fillId="6" borderId="50" xfId="0" applyFont="1" applyFill="1" applyBorder="1" applyAlignment="1">
      <alignment horizontal="left" wrapText="1"/>
    </xf>
    <xf numFmtId="6" fontId="8" fillId="6" borderId="13" xfId="0" applyNumberFormat="1" applyFont="1" applyFill="1" applyBorder="1" applyAlignment="1">
      <alignment horizontal="left"/>
    </xf>
    <xf numFmtId="0" fontId="8" fillId="7" borderId="6" xfId="0" applyFont="1" applyFill="1" applyBorder="1" applyAlignment="1">
      <alignment horizontal="right"/>
    </xf>
    <xf numFmtId="0" fontId="8" fillId="7" borderId="17" xfId="0" applyFont="1" applyFill="1" applyBorder="1" applyAlignment="1">
      <alignment horizontal="right"/>
    </xf>
    <xf numFmtId="0" fontId="8" fillId="7" borderId="18" xfId="0" applyFont="1" applyFill="1" applyBorder="1" applyAlignment="1">
      <alignment horizontal="right"/>
    </xf>
    <xf numFmtId="0" fontId="8" fillId="7" borderId="22" xfId="0" applyFont="1" applyFill="1" applyBorder="1" applyAlignment="1">
      <alignment horizontal="right"/>
    </xf>
    <xf numFmtId="0" fontId="8" fillId="4" borderId="32" xfId="0" applyFont="1" applyFill="1" applyBorder="1"/>
    <xf numFmtId="0" fontId="8" fillId="4" borderId="14" xfId="0" applyFont="1" applyFill="1" applyBorder="1"/>
    <xf numFmtId="0" fontId="8" fillId="7" borderId="69" xfId="0" applyFont="1" applyFill="1" applyBorder="1"/>
    <xf numFmtId="0" fontId="8" fillId="7" borderId="70" xfId="0" applyFont="1" applyFill="1" applyBorder="1"/>
    <xf numFmtId="0" fontId="8" fillId="7" borderId="48" xfId="0" applyFont="1" applyFill="1" applyBorder="1"/>
    <xf numFmtId="0" fontId="8" fillId="7" borderId="46" xfId="0" applyFont="1" applyFill="1" applyBorder="1"/>
    <xf numFmtId="168" fontId="8" fillId="0" borderId="46" xfId="2" applyNumberFormat="1" applyFont="1" applyBorder="1"/>
    <xf numFmtId="168" fontId="8" fillId="0" borderId="26" xfId="2" applyNumberFormat="1" applyFont="1" applyBorder="1"/>
    <xf numFmtId="0" fontId="8" fillId="0" borderId="28" xfId="0" applyFont="1" applyBorder="1" applyAlignment="1">
      <alignment horizontal="center"/>
    </xf>
    <xf numFmtId="0" fontId="8" fillId="7" borderId="54" xfId="0" applyFont="1" applyFill="1" applyBorder="1" applyAlignment="1">
      <alignment horizontal="right"/>
    </xf>
    <xf numFmtId="0" fontId="8" fillId="7" borderId="62" xfId="0" applyFont="1" applyFill="1" applyBorder="1" applyAlignment="1">
      <alignment horizontal="right"/>
    </xf>
    <xf numFmtId="0" fontId="8" fillId="7" borderId="55" xfId="0" applyFont="1" applyFill="1" applyBorder="1" applyAlignment="1">
      <alignment horizontal="right"/>
    </xf>
    <xf numFmtId="0" fontId="24" fillId="4" borderId="45" xfId="0" applyFont="1" applyFill="1" applyBorder="1" applyAlignment="1">
      <alignment horizontal="center"/>
    </xf>
    <xf numFmtId="0" fontId="24" fillId="4" borderId="29" xfId="0" applyFont="1" applyFill="1" applyBorder="1" applyAlignment="1">
      <alignment horizontal="center"/>
    </xf>
    <xf numFmtId="0" fontId="24" fillId="4" borderId="47" xfId="0" applyFont="1" applyFill="1" applyBorder="1" applyAlignment="1">
      <alignment horizontal="center"/>
    </xf>
    <xf numFmtId="0" fontId="24" fillId="6" borderId="49" xfId="0" applyFont="1" applyFill="1" applyBorder="1" applyAlignment="1">
      <alignment horizontal="right"/>
    </xf>
    <xf numFmtId="0" fontId="24" fillId="6" borderId="50" xfId="0" applyFont="1" applyFill="1" applyBorder="1" applyAlignment="1">
      <alignment horizontal="right"/>
    </xf>
    <xf numFmtId="0" fontId="8" fillId="6" borderId="14" xfId="0" applyFont="1" applyFill="1" applyBorder="1" applyAlignment="1">
      <alignment horizontal="center"/>
    </xf>
    <xf numFmtId="0" fontId="30" fillId="2" borderId="0" xfId="0" applyFont="1" applyFill="1" applyAlignment="1">
      <alignment horizontal="left" vertical="top" wrapText="1"/>
    </xf>
    <xf numFmtId="0" fontId="15" fillId="2" borderId="0" xfId="0" applyFont="1" applyFill="1" applyAlignment="1">
      <alignment horizontal="left" vertical="center"/>
    </xf>
    <xf numFmtId="0" fontId="15" fillId="2" borderId="9" xfId="0" applyFont="1" applyFill="1" applyBorder="1" applyAlignment="1">
      <alignment horizontal="left" vertical="center"/>
    </xf>
    <xf numFmtId="0" fontId="15" fillId="2" borderId="11" xfId="0" applyFont="1" applyFill="1" applyBorder="1" applyAlignment="1">
      <alignment horizontal="left" vertical="center"/>
    </xf>
    <xf numFmtId="0" fontId="16" fillId="3" borderId="13" xfId="0" applyFont="1" applyFill="1" applyBorder="1" applyAlignment="1">
      <alignment horizontal="center"/>
    </xf>
    <xf numFmtId="0" fontId="15" fillId="2" borderId="5" xfId="0" applyFont="1" applyFill="1" applyBorder="1" applyAlignment="1">
      <alignment horizontal="left"/>
    </xf>
    <xf numFmtId="0" fontId="15" fillId="2" borderId="7" xfId="0" applyFont="1" applyFill="1" applyBorder="1" applyAlignment="1">
      <alignment horizontal="left"/>
    </xf>
    <xf numFmtId="0" fontId="15" fillId="2" borderId="9" xfId="0" applyFont="1" applyFill="1" applyBorder="1" applyAlignment="1">
      <alignment horizontal="left"/>
    </xf>
    <xf numFmtId="0" fontId="15" fillId="2" borderId="11" xfId="0" applyFont="1" applyFill="1" applyBorder="1" applyAlignment="1">
      <alignment horizontal="left"/>
    </xf>
    <xf numFmtId="0" fontId="16" fillId="2" borderId="0" xfId="0" applyFont="1" applyFill="1" applyAlignment="1">
      <alignment horizontal="center" vertical="center"/>
    </xf>
    <xf numFmtId="0" fontId="18" fillId="2" borderId="0" xfId="0" applyFont="1" applyFill="1" applyAlignment="1">
      <alignment horizontal="left" vertical="center" wrapText="1"/>
    </xf>
    <xf numFmtId="0" fontId="15" fillId="2" borderId="0" xfId="0" applyFont="1" applyFill="1" applyAlignment="1">
      <alignment horizontal="left"/>
    </xf>
    <xf numFmtId="0" fontId="15" fillId="2" borderId="0" xfId="0" applyFont="1" applyFill="1" applyAlignment="1">
      <alignment horizontal="left" vertical="top"/>
    </xf>
    <xf numFmtId="0" fontId="16" fillId="3" borderId="13" xfId="0" applyFont="1" applyFill="1" applyBorder="1" applyAlignment="1">
      <alignment horizontal="center" vertical="center" wrapText="1"/>
    </xf>
    <xf numFmtId="0" fontId="19" fillId="2" borderId="0" xfId="0" applyFont="1" applyFill="1" applyBorder="1" applyAlignment="1">
      <alignment horizontal="left" vertical="top" wrapText="1"/>
    </xf>
    <xf numFmtId="0" fontId="15" fillId="2" borderId="0" xfId="0" applyFont="1" applyFill="1" applyAlignment="1">
      <alignment horizontal="left" vertical="top" wrapText="1"/>
    </xf>
    <xf numFmtId="0" fontId="15" fillId="2" borderId="0" xfId="0" applyNumberFormat="1" applyFont="1" applyFill="1" applyAlignment="1">
      <alignment horizontal="left"/>
    </xf>
    <xf numFmtId="0" fontId="15" fillId="2" borderId="0" xfId="0" applyFont="1" applyFill="1" applyAlignment="1">
      <alignment vertical="center"/>
    </xf>
    <xf numFmtId="0" fontId="26" fillId="2" borderId="0" xfId="0" applyFont="1" applyFill="1" applyAlignment="1">
      <alignment horizontal="left" vertical="top"/>
    </xf>
    <xf numFmtId="0" fontId="15" fillId="2" borderId="0" xfId="0" applyFont="1" applyFill="1" applyAlignment="1">
      <alignment horizontal="center" vertical="top" wrapText="1"/>
    </xf>
    <xf numFmtId="49" fontId="15" fillId="10" borderId="17" xfId="0" applyNumberFormat="1" applyFont="1" applyFill="1" applyBorder="1" applyAlignment="1" applyProtection="1">
      <alignment vertical="center" wrapText="1"/>
    </xf>
    <xf numFmtId="49" fontId="15" fillId="10" borderId="18" xfId="0" applyNumberFormat="1" applyFont="1" applyFill="1" applyBorder="1" applyAlignment="1" applyProtection="1">
      <alignment vertical="center" wrapText="1"/>
    </xf>
    <xf numFmtId="49" fontId="15" fillId="10" borderId="19" xfId="0" applyNumberFormat="1" applyFont="1" applyFill="1" applyBorder="1" applyAlignment="1" applyProtection="1">
      <alignment vertical="center" wrapText="1"/>
    </xf>
    <xf numFmtId="49" fontId="15" fillId="10" borderId="20" xfId="0" applyNumberFormat="1" applyFont="1" applyFill="1" applyBorder="1" applyAlignment="1" applyProtection="1">
      <alignment horizontal="left" vertical="center" wrapText="1"/>
    </xf>
    <xf numFmtId="49" fontId="15" fillId="10" borderId="0" xfId="0" applyNumberFormat="1" applyFont="1" applyFill="1" applyBorder="1" applyAlignment="1" applyProtection="1">
      <alignment horizontal="left" vertical="center" wrapText="1"/>
    </xf>
    <xf numFmtId="49" fontId="15" fillId="10" borderId="21" xfId="0" applyNumberFormat="1" applyFont="1" applyFill="1" applyBorder="1" applyAlignment="1" applyProtection="1">
      <alignment horizontal="left" vertical="center" wrapText="1"/>
    </xf>
    <xf numFmtId="49" fontId="15" fillId="10" borderId="20" xfId="0" quotePrefix="1" applyNumberFormat="1" applyFont="1" applyFill="1" applyBorder="1" applyAlignment="1" applyProtection="1">
      <alignment horizontal="left" vertical="center" wrapText="1"/>
    </xf>
    <xf numFmtId="49" fontId="15" fillId="10" borderId="0" xfId="0" quotePrefix="1" applyNumberFormat="1" applyFont="1" applyFill="1" applyBorder="1" applyAlignment="1" applyProtection="1">
      <alignment horizontal="left" vertical="center" wrapText="1"/>
    </xf>
    <xf numFmtId="49" fontId="15" fillId="10" borderId="21" xfId="0" quotePrefix="1" applyNumberFormat="1" applyFont="1" applyFill="1" applyBorder="1" applyAlignment="1" applyProtection="1">
      <alignment horizontal="left" vertical="center" wrapText="1"/>
    </xf>
    <xf numFmtId="49" fontId="15" fillId="10" borderId="23" xfId="0" applyNumberFormat="1" applyFont="1" applyFill="1" applyBorder="1" applyAlignment="1" applyProtection="1">
      <alignment horizontal="left" vertical="center" wrapText="1"/>
    </xf>
    <xf numFmtId="49" fontId="15" fillId="10" borderId="15" xfId="0" applyNumberFormat="1" applyFont="1" applyFill="1" applyBorder="1" applyAlignment="1" applyProtection="1">
      <alignment horizontal="left" vertical="center" wrapText="1"/>
    </xf>
    <xf numFmtId="49" fontId="15" fillId="10" borderId="24" xfId="0" applyNumberFormat="1" applyFont="1" applyFill="1" applyBorder="1" applyAlignment="1" applyProtection="1">
      <alignment horizontal="left" vertical="center" wrapText="1"/>
    </xf>
    <xf numFmtId="49" fontId="9" fillId="10" borderId="17" xfId="0" applyNumberFormat="1" applyFont="1" applyFill="1" applyBorder="1" applyAlignment="1" applyProtection="1">
      <alignment wrapText="1"/>
    </xf>
    <xf numFmtId="49" fontId="9" fillId="10" borderId="18" xfId="0" applyNumberFormat="1" applyFont="1" applyFill="1" applyBorder="1" applyAlignment="1" applyProtection="1">
      <alignment wrapText="1"/>
    </xf>
    <xf numFmtId="49" fontId="9" fillId="10" borderId="19" xfId="0" applyNumberFormat="1" applyFont="1" applyFill="1" applyBorder="1" applyAlignment="1" applyProtection="1">
      <alignment wrapText="1"/>
    </xf>
    <xf numFmtId="49" fontId="8" fillId="10" borderId="20" xfId="0" applyNumberFormat="1" applyFont="1" applyFill="1" applyBorder="1" applyAlignment="1" applyProtection="1">
      <alignment wrapText="1"/>
    </xf>
    <xf numFmtId="49" fontId="8" fillId="10" borderId="0" xfId="0" applyNumberFormat="1" applyFont="1" applyFill="1" applyBorder="1" applyAlignment="1" applyProtection="1">
      <alignment wrapText="1"/>
    </xf>
    <xf numFmtId="49" fontId="8" fillId="10" borderId="21" xfId="0" applyNumberFormat="1" applyFont="1" applyFill="1" applyBorder="1" applyAlignment="1" applyProtection="1">
      <alignment wrapText="1"/>
    </xf>
    <xf numFmtId="49" fontId="8" fillId="10" borderId="23" xfId="0" quotePrefix="1" applyNumberFormat="1" applyFont="1" applyFill="1" applyBorder="1" applyAlignment="1" applyProtection="1">
      <alignment horizontal="left" wrapText="1"/>
    </xf>
    <xf numFmtId="49" fontId="8" fillId="10" borderId="15" xfId="0" quotePrefix="1" applyNumberFormat="1" applyFont="1" applyFill="1" applyBorder="1" applyAlignment="1" applyProtection="1">
      <alignment horizontal="left" wrapText="1"/>
    </xf>
    <xf numFmtId="49" fontId="8" fillId="10" borderId="24" xfId="0" quotePrefix="1" applyNumberFormat="1" applyFont="1" applyFill="1" applyBorder="1" applyAlignment="1" applyProtection="1">
      <alignment horizontal="left" wrapText="1"/>
    </xf>
    <xf numFmtId="49" fontId="8" fillId="10" borderId="20" xfId="0" quotePrefix="1" applyNumberFormat="1" applyFont="1" applyFill="1" applyBorder="1" applyAlignment="1" applyProtection="1">
      <alignment horizontal="left" wrapText="1"/>
    </xf>
    <xf numFmtId="49" fontId="8" fillId="10" borderId="0" xfId="0" quotePrefix="1" applyNumberFormat="1" applyFont="1" applyFill="1" applyBorder="1" applyAlignment="1" applyProtection="1">
      <alignment horizontal="left" wrapText="1"/>
    </xf>
    <xf numFmtId="49" fontId="8" fillId="10" borderId="21" xfId="0" quotePrefix="1" applyNumberFormat="1" applyFont="1" applyFill="1" applyBorder="1" applyAlignment="1" applyProtection="1">
      <alignment horizontal="left" wrapText="1"/>
    </xf>
    <xf numFmtId="165" fontId="8" fillId="10" borderId="11" xfId="0" applyNumberFormat="1" applyFont="1" applyFill="1" applyBorder="1" applyAlignment="1" applyProtection="1">
      <alignment horizontal="right"/>
    </xf>
    <xf numFmtId="165" fontId="8" fillId="10" borderId="13" xfId="0" applyNumberFormat="1" applyFont="1" applyFill="1" applyBorder="1" applyAlignment="1" applyProtection="1">
      <alignment horizontal="right"/>
    </xf>
    <xf numFmtId="10" fontId="8" fillId="10" borderId="13" xfId="0" applyNumberFormat="1" applyFont="1" applyFill="1" applyBorder="1" applyProtection="1"/>
    <xf numFmtId="165" fontId="8" fillId="10" borderId="50" xfId="0" applyNumberFormat="1" applyFont="1" applyFill="1" applyBorder="1" applyAlignment="1" applyProtection="1">
      <alignment horizontal="right"/>
    </xf>
    <xf numFmtId="10" fontId="8" fillId="10" borderId="50" xfId="0" applyNumberFormat="1" applyFont="1" applyFill="1" applyBorder="1" applyProtection="1"/>
    <xf numFmtId="0" fontId="8" fillId="10" borderId="9" xfId="0" applyFont="1" applyFill="1" applyBorder="1" applyAlignment="1" applyProtection="1">
      <alignment horizontal="center"/>
    </xf>
    <xf numFmtId="0" fontId="8" fillId="10" borderId="14" xfId="0" applyFont="1" applyFill="1" applyBorder="1" applyAlignment="1" applyProtection="1">
      <alignment horizontal="center"/>
    </xf>
    <xf numFmtId="0" fontId="8" fillId="10" borderId="11" xfId="0" applyFont="1" applyFill="1" applyBorder="1" applyAlignment="1" applyProtection="1">
      <alignment horizontal="center"/>
    </xf>
    <xf numFmtId="0" fontId="8" fillId="10" borderId="5" xfId="0" applyFont="1" applyFill="1" applyBorder="1" applyAlignment="1" applyProtection="1">
      <alignment horizontal="centerContinuous"/>
    </xf>
    <xf numFmtId="0" fontId="8" fillId="10" borderId="7" xfId="0" applyFont="1" applyFill="1" applyBorder="1" applyAlignment="1" applyProtection="1">
      <alignment horizontal="centerContinuous"/>
    </xf>
    <xf numFmtId="10" fontId="8" fillId="10" borderId="10" xfId="0" applyNumberFormat="1" applyFont="1" applyFill="1" applyBorder="1" applyAlignment="1" applyProtection="1">
      <alignment horizontal="center" wrapText="1"/>
    </xf>
    <xf numFmtId="0" fontId="8" fillId="10" borderId="13" xfId="0" applyFont="1" applyFill="1" applyBorder="1" applyAlignment="1" applyProtection="1">
      <alignment horizontal="center"/>
    </xf>
    <xf numFmtId="10" fontId="8" fillId="10" borderId="12" xfId="0" applyNumberFormat="1" applyFont="1" applyFill="1" applyBorder="1" applyAlignment="1" applyProtection="1">
      <alignment horizontal="center" wrapText="1"/>
    </xf>
    <xf numFmtId="49" fontId="8" fillId="10" borderId="20" xfId="0" applyNumberFormat="1" applyFont="1" applyFill="1" applyBorder="1" applyAlignment="1" applyProtection="1">
      <alignment horizontal="left" wrapText="1"/>
    </xf>
    <xf numFmtId="49" fontId="8" fillId="10" borderId="0" xfId="0" applyNumberFormat="1" applyFont="1" applyFill="1" applyBorder="1" applyAlignment="1" applyProtection="1">
      <alignment horizontal="left" wrapText="1"/>
    </xf>
    <xf numFmtId="49" fontId="8" fillId="10" borderId="21" xfId="0" applyNumberFormat="1" applyFont="1" applyFill="1" applyBorder="1" applyAlignment="1" applyProtection="1">
      <alignment horizontal="left" wrapText="1"/>
    </xf>
    <xf numFmtId="0" fontId="8" fillId="10" borderId="43" xfId="0" applyFont="1" applyFill="1" applyBorder="1" applyAlignment="1" applyProtection="1">
      <alignment horizontal="center"/>
    </xf>
    <xf numFmtId="0" fontId="8" fillId="10" borderId="29" xfId="0" applyFont="1" applyFill="1" applyBorder="1" applyAlignment="1" applyProtection="1">
      <alignment horizontal="center"/>
    </xf>
    <xf numFmtId="0" fontId="8" fillId="10" borderId="44" xfId="0" applyFont="1" applyFill="1" applyBorder="1" applyAlignment="1" applyProtection="1">
      <alignment horizontal="center"/>
    </xf>
    <xf numFmtId="165" fontId="8" fillId="10" borderId="13" xfId="0" applyNumberFormat="1" applyFont="1" applyFill="1" applyBorder="1" applyAlignment="1">
      <alignment horizontal="right"/>
    </xf>
    <xf numFmtId="10" fontId="8" fillId="10" borderId="13" xfId="0" applyNumberFormat="1" applyFont="1" applyFill="1" applyBorder="1"/>
    <xf numFmtId="10" fontId="8" fillId="10" borderId="9" xfId="0" applyNumberFormat="1" applyFont="1" applyFill="1" applyBorder="1"/>
    <xf numFmtId="165" fontId="8" fillId="10" borderId="50" xfId="0" applyNumberFormat="1" applyFont="1" applyFill="1" applyBorder="1" applyAlignment="1">
      <alignment horizontal="right"/>
    </xf>
    <xf numFmtId="10" fontId="8" fillId="10" borderId="61" xfId="0" applyNumberFormat="1" applyFont="1" applyFill="1" applyBorder="1"/>
    <xf numFmtId="49" fontId="8" fillId="10" borderId="22" xfId="0" applyNumberFormat="1" applyFont="1" applyFill="1" applyBorder="1" applyAlignment="1" applyProtection="1">
      <alignment horizontal="left" wrapText="1"/>
    </xf>
    <xf numFmtId="49" fontId="8" fillId="10" borderId="6" xfId="0" applyNumberFormat="1" applyFont="1" applyFill="1" applyBorder="1" applyAlignment="1" applyProtection="1">
      <alignment horizontal="left" wrapText="1"/>
    </xf>
    <xf numFmtId="49" fontId="8" fillId="10" borderId="35" xfId="0" applyNumberFormat="1" applyFont="1" applyFill="1" applyBorder="1" applyAlignment="1" applyProtection="1">
      <alignment horizontal="left" wrapText="1"/>
    </xf>
    <xf numFmtId="0" fontId="8" fillId="10" borderId="3" xfId="0" applyFont="1" applyFill="1" applyBorder="1" applyAlignment="1" applyProtection="1">
      <alignment horizontal="center"/>
    </xf>
    <xf numFmtId="0" fontId="8" fillId="10" borderId="7" xfId="0" applyFont="1" applyFill="1" applyBorder="1" applyAlignment="1" applyProtection="1">
      <alignment horizontal="center"/>
    </xf>
    <xf numFmtId="165" fontId="8" fillId="10" borderId="13" xfId="0" applyNumberFormat="1" applyFont="1" applyFill="1" applyBorder="1" applyProtection="1"/>
    <xf numFmtId="165" fontId="8" fillId="10" borderId="9" xfId="0" applyNumberFormat="1" applyFont="1" applyFill="1" applyBorder="1" applyProtection="1"/>
    <xf numFmtId="165" fontId="8" fillId="10" borderId="1" xfId="0" applyNumberFormat="1" applyFont="1" applyFill="1" applyBorder="1" applyProtection="1"/>
    <xf numFmtId="0" fontId="8" fillId="10" borderId="41" xfId="0" applyFont="1" applyFill="1" applyBorder="1" applyAlignment="1" applyProtection="1">
      <alignment horizontal="center" wrapText="1"/>
    </xf>
    <xf numFmtId="0" fontId="8" fillId="10" borderId="42" xfId="0" applyFont="1" applyFill="1" applyBorder="1" applyAlignment="1" applyProtection="1">
      <alignment horizontal="center" wrapText="1"/>
    </xf>
    <xf numFmtId="0" fontId="8" fillId="10" borderId="4" xfId="0" applyFont="1" applyFill="1" applyBorder="1" applyAlignment="1" applyProtection="1">
      <alignment horizontal="center" wrapText="1"/>
    </xf>
    <xf numFmtId="0" fontId="8" fillId="10" borderId="68" xfId="0" applyFont="1" applyFill="1" applyBorder="1" applyAlignment="1" applyProtection="1">
      <alignment horizontal="center" wrapText="1"/>
    </xf>
    <xf numFmtId="0" fontId="8" fillId="10" borderId="51" xfId="0" applyFont="1" applyFill="1" applyBorder="1" applyAlignment="1" applyProtection="1">
      <alignment horizontal="center"/>
    </xf>
    <xf numFmtId="0" fontId="8" fillId="10" borderId="53" xfId="0" applyFont="1" applyFill="1" applyBorder="1" applyAlignment="1" applyProtection="1">
      <alignment horizontal="center"/>
    </xf>
    <xf numFmtId="165" fontId="8" fillId="10" borderId="5" xfId="0" applyNumberFormat="1" applyFont="1" applyFill="1" applyBorder="1" applyAlignment="1" applyProtection="1">
      <alignment horizontal="center"/>
    </xf>
    <xf numFmtId="165" fontId="8" fillId="10" borderId="7" xfId="0" applyNumberFormat="1" applyFont="1" applyFill="1" applyBorder="1" applyAlignment="1" applyProtection="1">
      <alignment horizontal="center"/>
    </xf>
    <xf numFmtId="165" fontId="8" fillId="10" borderId="9" xfId="0" applyNumberFormat="1" applyFont="1" applyFill="1" applyBorder="1" applyAlignment="1" applyProtection="1">
      <alignment horizontal="center"/>
    </xf>
    <xf numFmtId="165" fontId="8" fillId="10" borderId="11" xfId="0" applyNumberFormat="1" applyFont="1" applyFill="1" applyBorder="1" applyAlignment="1" applyProtection="1">
      <alignment horizontal="center"/>
    </xf>
    <xf numFmtId="49" fontId="8" fillId="10" borderId="23" xfId="0" applyNumberFormat="1" applyFont="1" applyFill="1" applyBorder="1" applyAlignment="1" applyProtection="1">
      <alignment horizontal="left" wrapText="1"/>
    </xf>
    <xf numFmtId="49" fontId="8" fillId="10" borderId="15" xfId="0" applyNumberFormat="1" applyFont="1" applyFill="1" applyBorder="1" applyAlignment="1" applyProtection="1">
      <alignment horizontal="left" wrapText="1"/>
    </xf>
    <xf numFmtId="49" fontId="8" fillId="10" borderId="24" xfId="0" applyNumberFormat="1" applyFont="1" applyFill="1" applyBorder="1" applyAlignment="1" applyProtection="1">
      <alignment horizontal="left" wrapText="1"/>
    </xf>
    <xf numFmtId="165" fontId="8" fillId="10" borderId="12" xfId="0" applyNumberFormat="1" applyFont="1" applyFill="1" applyBorder="1" applyProtection="1"/>
    <xf numFmtId="10" fontId="8" fillId="10" borderId="12" xfId="0" applyNumberFormat="1" applyFont="1" applyFill="1" applyBorder="1" applyProtection="1"/>
    <xf numFmtId="165" fontId="8" fillId="10" borderId="63" xfId="0" applyNumberFormat="1" applyFont="1" applyFill="1" applyBorder="1" applyProtection="1"/>
    <xf numFmtId="10" fontId="8" fillId="10" borderId="63" xfId="0" applyNumberFormat="1" applyFont="1" applyFill="1" applyBorder="1" applyProtection="1"/>
    <xf numFmtId="49" fontId="8" fillId="10" borderId="20" xfId="0" applyNumberFormat="1" applyFont="1" applyFill="1" applyBorder="1" applyAlignment="1" applyProtection="1">
      <alignment horizontal="left" vertical="center" wrapText="1"/>
    </xf>
    <xf numFmtId="49" fontId="8" fillId="10" borderId="0" xfId="0" applyNumberFormat="1" applyFont="1" applyFill="1" applyBorder="1" applyAlignment="1" applyProtection="1">
      <alignment horizontal="left" vertical="center" wrapText="1"/>
    </xf>
    <xf numFmtId="49" fontId="8" fillId="10" borderId="21" xfId="0" applyNumberFormat="1" applyFont="1" applyFill="1" applyBorder="1" applyAlignment="1" applyProtection="1">
      <alignment horizontal="left" vertical="center" wrapText="1"/>
    </xf>
    <xf numFmtId="0" fontId="8" fillId="10" borderId="50" xfId="0" applyFont="1" applyFill="1" applyBorder="1" applyAlignment="1" applyProtection="1">
      <alignment horizontal="center"/>
    </xf>
    <xf numFmtId="10" fontId="8" fillId="10" borderId="63" xfId="0" applyNumberFormat="1" applyFont="1" applyFill="1" applyBorder="1" applyAlignment="1" applyProtection="1">
      <alignment horizontal="center" wrapText="1"/>
    </xf>
    <xf numFmtId="166" fontId="8" fillId="10" borderId="13" xfId="1" applyNumberFormat="1" applyFont="1" applyFill="1" applyBorder="1" applyProtection="1"/>
    <xf numFmtId="165" fontId="8" fillId="10" borderId="13" xfId="0" applyNumberFormat="1" applyFont="1" applyFill="1" applyBorder="1" applyAlignment="1" applyProtection="1"/>
    <xf numFmtId="10" fontId="8" fillId="10" borderId="13" xfId="0" applyNumberFormat="1" applyFont="1" applyFill="1" applyBorder="1" applyAlignment="1" applyProtection="1"/>
  </cellXfs>
  <cellStyles count="5">
    <cellStyle name="Comma" xfId="1" builtinId="3"/>
    <cellStyle name="Currency" xfId="2" builtinId="4"/>
    <cellStyle name="Hyperlink" xfId="4" builtinId="8"/>
    <cellStyle name="Normal" xfId="0" builtinId="0"/>
    <cellStyle name="Percent" xfId="3" builtinId="5"/>
  </cellStyles>
  <dxfs count="70">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auto="1"/>
      </font>
      <fill>
        <patternFill>
          <bgColor rgb="FF92D050"/>
        </patternFill>
      </fill>
    </dxf>
    <dxf>
      <font>
        <color rgb="FFFF0000"/>
      </font>
      <fill>
        <patternFill>
          <bgColor rgb="FFFFFF00"/>
        </patternFill>
      </fill>
    </dxf>
    <dxf>
      <font>
        <color rgb="FFFF0000"/>
      </font>
      <fill>
        <patternFill>
          <bgColor rgb="FFFFFF00"/>
        </patternFill>
      </fill>
    </dxf>
    <dxf>
      <font>
        <color auto="1"/>
      </font>
      <fill>
        <patternFill>
          <bgColor rgb="FF92D05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DDDDD"/>
      <color rgb="FFC0C0C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978C9E23-D4B0-11CE-BF2D-00AA003F40D0}" ax:persistence="persistStreamInit" r:id="rId1"/>
</file>

<file path=xl/activeX/activeX10.xml><?xml version="1.0" encoding="utf-8"?>
<ax:ocx xmlns:ax="http://schemas.microsoft.com/office/2006/activeX" xmlns:r="http://schemas.openxmlformats.org/officeDocument/2006/relationships" ax:classid="{978C9E23-D4B0-11CE-BF2D-00AA003F40D0}" ax:persistence="persistStreamInit" r:id="rId1"/>
</file>

<file path=xl/activeX/activeX11.xml><?xml version="1.0" encoding="utf-8"?>
<ax:ocx xmlns:ax="http://schemas.microsoft.com/office/2006/activeX" xmlns:r="http://schemas.openxmlformats.org/officeDocument/2006/relationships" ax:classid="{978C9E23-D4B0-11CE-BF2D-00AA003F40D0}" ax:persistence="persistStreamInit" r:id="rId1"/>
</file>

<file path=xl/activeX/activeX12.xml><?xml version="1.0" encoding="utf-8"?>
<ax:ocx xmlns:ax="http://schemas.microsoft.com/office/2006/activeX" xmlns:r="http://schemas.openxmlformats.org/officeDocument/2006/relationships" ax:classid="{978C9E23-D4B0-11CE-BF2D-00AA003F40D0}" ax:persistence="persistStreamInit" r:id="rId1"/>
</file>

<file path=xl/activeX/activeX13.xml><?xml version="1.0" encoding="utf-8"?>
<ax:ocx xmlns:ax="http://schemas.microsoft.com/office/2006/activeX" xmlns:r="http://schemas.openxmlformats.org/officeDocument/2006/relationships" ax:classid="{978C9E23-D4B0-11CE-BF2D-00AA003F40D0}" ax:persistence="persistStreamInit" r:id="rId1"/>
</file>

<file path=xl/activeX/activeX14.xml><?xml version="1.0" encoding="utf-8"?>
<ax:ocx xmlns:ax="http://schemas.microsoft.com/office/2006/activeX" xmlns:r="http://schemas.openxmlformats.org/officeDocument/2006/relationships" ax:classid="{978C9E23-D4B0-11CE-BF2D-00AA003F40D0}" ax:persistence="persistStreamInit" r:id="rId1"/>
</file>

<file path=xl/activeX/activeX15.xml><?xml version="1.0" encoding="utf-8"?>
<ax:ocx xmlns:ax="http://schemas.microsoft.com/office/2006/activeX" xmlns:r="http://schemas.openxmlformats.org/officeDocument/2006/relationships" ax:classid="{978C9E23-D4B0-11CE-BF2D-00AA003F40D0}" ax:persistence="persistStreamInit" r:id="rId1"/>
</file>

<file path=xl/activeX/activeX2.xml><?xml version="1.0" encoding="utf-8"?>
<ax:ocx xmlns:ax="http://schemas.microsoft.com/office/2006/activeX" xmlns:r="http://schemas.openxmlformats.org/officeDocument/2006/relationships" ax:classid="{978C9E23-D4B0-11CE-BF2D-00AA003F40D0}" ax:persistence="persistStreamInit" r:id="rId1"/>
</file>

<file path=xl/activeX/activeX3.xml><?xml version="1.0" encoding="utf-8"?>
<ax:ocx xmlns:ax="http://schemas.microsoft.com/office/2006/activeX" xmlns:r="http://schemas.openxmlformats.org/officeDocument/2006/relationships" ax:classid="{978C9E23-D4B0-11CE-BF2D-00AA003F40D0}" ax:persistence="persistStreamInit" r:id="rId1"/>
</file>

<file path=xl/activeX/activeX4.xml><?xml version="1.0" encoding="utf-8"?>
<ax:ocx xmlns:ax="http://schemas.microsoft.com/office/2006/activeX" xmlns:r="http://schemas.openxmlformats.org/officeDocument/2006/relationships" ax:classid="{978C9E23-D4B0-11CE-BF2D-00AA003F40D0}" ax:persistence="persistStreamInit" r:id="rId1"/>
</file>

<file path=xl/activeX/activeX5.xml><?xml version="1.0" encoding="utf-8"?>
<ax:ocx xmlns:ax="http://schemas.microsoft.com/office/2006/activeX" xmlns:r="http://schemas.openxmlformats.org/officeDocument/2006/relationships" ax:classid="{978C9E23-D4B0-11CE-BF2D-00AA003F40D0}" ax:persistence="persistStreamInit" r:id="rId1"/>
</file>

<file path=xl/activeX/activeX6.xml><?xml version="1.0" encoding="utf-8"?>
<ax:ocx xmlns:ax="http://schemas.microsoft.com/office/2006/activeX" xmlns:r="http://schemas.openxmlformats.org/officeDocument/2006/relationships" ax:classid="{978C9E23-D4B0-11CE-BF2D-00AA003F40D0}" ax:persistence="persistStreamInit" r:id="rId1"/>
</file>

<file path=xl/activeX/activeX7.xml><?xml version="1.0" encoding="utf-8"?>
<ax:ocx xmlns:ax="http://schemas.microsoft.com/office/2006/activeX" xmlns:r="http://schemas.openxmlformats.org/officeDocument/2006/relationships" ax:classid="{978C9E23-D4B0-11CE-BF2D-00AA003F40D0}" ax:persistence="persistStreamInit" r:id="rId1"/>
</file>

<file path=xl/activeX/activeX8.xml><?xml version="1.0" encoding="utf-8"?>
<ax:ocx xmlns:ax="http://schemas.microsoft.com/office/2006/activeX" xmlns:r="http://schemas.openxmlformats.org/officeDocument/2006/relationships" ax:classid="{978C9E23-D4B0-11CE-BF2D-00AA003F40D0}" ax:persistence="persistStreamInit" r:id="rId1"/>
</file>

<file path=xl/activeX/activeX9.xml><?xml version="1.0" encoding="utf-8"?>
<ax:ocx xmlns:ax="http://schemas.microsoft.com/office/2006/activeX" xmlns:r="http://schemas.openxmlformats.org/officeDocument/2006/relationships" ax:classid="{978C9E23-D4B0-11CE-BF2D-00AA003F40D0}"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Sheet1!$A$1"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microsoft.com/office/2007/relationships/hdphoto" Target="../media/hdphoto3.wdp"/><Relationship Id="rId1" Type="http://schemas.openxmlformats.org/officeDocument/2006/relationships/image" Target="../media/image18.png"/></Relationships>
</file>

<file path=xl/drawings/_rels/drawing5.xml.rels><?xml version="1.0" encoding="UTF-8" standalone="yes"?>
<Relationships xmlns="http://schemas.openxmlformats.org/package/2006/relationships"><Relationship Id="rId2" Type="http://schemas.microsoft.com/office/2007/relationships/hdphoto" Target="../media/hdphoto4.wdp"/><Relationship Id="rId1" Type="http://schemas.openxmlformats.org/officeDocument/2006/relationships/image" Target="../media/image19.png"/></Relationships>
</file>

<file path=xl/drawings/_rels/drawing6.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0.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4.emf"/><Relationship Id="rId13" Type="http://schemas.openxmlformats.org/officeDocument/2006/relationships/image" Target="../media/image5.emf"/><Relationship Id="rId3" Type="http://schemas.openxmlformats.org/officeDocument/2006/relationships/image" Target="../media/image9.emf"/><Relationship Id="rId7" Type="http://schemas.openxmlformats.org/officeDocument/2006/relationships/image" Target="../media/image13.emf"/><Relationship Id="rId12" Type="http://schemas.openxmlformats.org/officeDocument/2006/relationships/image" Target="../media/image6.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11" Type="http://schemas.openxmlformats.org/officeDocument/2006/relationships/image" Target="../media/image17.emf"/><Relationship Id="rId5" Type="http://schemas.openxmlformats.org/officeDocument/2006/relationships/image" Target="../media/image11.emf"/><Relationship Id="rId15" Type="http://schemas.openxmlformats.org/officeDocument/2006/relationships/image" Target="../media/image3.emf"/><Relationship Id="rId10" Type="http://schemas.openxmlformats.org/officeDocument/2006/relationships/image" Target="../media/image16.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61233</xdr:colOff>
      <xdr:row>0</xdr:row>
      <xdr:rowOff>74839</xdr:rowOff>
    </xdr:from>
    <xdr:to>
      <xdr:col>1</xdr:col>
      <xdr:colOff>3011976</xdr:colOff>
      <xdr:row>3</xdr:row>
      <xdr:rowOff>95250</xdr:rowOff>
    </xdr:to>
    <xdr:pic>
      <xdr:nvPicPr>
        <xdr:cNvPr id="3" name="Picture 1" descr="MSHAlogo BLACK"/>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rcRect/>
        <a:stretch>
          <a:fillRect/>
        </a:stretch>
      </xdr:blipFill>
      <xdr:spPr bwMode="auto">
        <a:xfrm>
          <a:off x="244929" y="74839"/>
          <a:ext cx="2950743" cy="5919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69850</xdr:colOff>
      <xdr:row>0</xdr:row>
      <xdr:rowOff>88900</xdr:rowOff>
    </xdr:from>
    <xdr:to>
      <xdr:col>2</xdr:col>
      <xdr:colOff>628999</xdr:colOff>
      <xdr:row>3</xdr:row>
      <xdr:rowOff>9525</xdr:rowOff>
    </xdr:to>
    <xdr:pic>
      <xdr:nvPicPr>
        <xdr:cNvPr id="3" name="Picture 1" descr="MSHAlogo BLACK"/>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rcRect/>
        <a:stretch>
          <a:fillRect/>
        </a:stretch>
      </xdr:blipFill>
      <xdr:spPr bwMode="auto">
        <a:xfrm>
          <a:off x="254000" y="88900"/>
          <a:ext cx="2540349" cy="49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2</xdr:col>
          <xdr:colOff>323850</xdr:colOff>
          <xdr:row>98</xdr:row>
          <xdr:rowOff>0</xdr:rowOff>
        </xdr:to>
        <xdr:sp macro="" textlink="">
          <xdr:nvSpPr>
            <xdr:cNvPr id="10559" name="Label1" hidden="1">
              <a:extLst>
                <a:ext uri="{63B3BB69-23CF-44E3-9099-C40C66FF867C}">
                  <a14:compatExt spid="_x0000_s105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2</xdr:col>
          <xdr:colOff>323850</xdr:colOff>
          <xdr:row>98</xdr:row>
          <xdr:rowOff>0</xdr:rowOff>
        </xdr:to>
        <xdr:sp macro="" textlink="">
          <xdr:nvSpPr>
            <xdr:cNvPr id="10560" name="Label2" hidden="1">
              <a:extLst>
                <a:ext uri="{63B3BB69-23CF-44E3-9099-C40C66FF867C}">
                  <a14:compatExt spid="_x0000_s105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2</xdr:col>
          <xdr:colOff>323850</xdr:colOff>
          <xdr:row>98</xdr:row>
          <xdr:rowOff>0</xdr:rowOff>
        </xdr:to>
        <xdr:sp macro="" textlink="">
          <xdr:nvSpPr>
            <xdr:cNvPr id="10561" name="Label3" hidden="1">
              <a:extLst>
                <a:ext uri="{63B3BB69-23CF-44E3-9099-C40C66FF867C}">
                  <a14:compatExt spid="_x0000_s105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2</xdr:col>
          <xdr:colOff>323850</xdr:colOff>
          <xdr:row>97</xdr:row>
          <xdr:rowOff>304800</xdr:rowOff>
        </xdr:to>
        <xdr:sp macro="" textlink="">
          <xdr:nvSpPr>
            <xdr:cNvPr id="10563" name="Label5" hidden="1">
              <a:extLst>
                <a:ext uri="{63B3BB69-23CF-44E3-9099-C40C66FF867C}">
                  <a14:compatExt spid="_x0000_s105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2</xdr:col>
          <xdr:colOff>323850</xdr:colOff>
          <xdr:row>98</xdr:row>
          <xdr:rowOff>0</xdr:rowOff>
        </xdr:to>
        <xdr:sp macro="" textlink="">
          <xdr:nvSpPr>
            <xdr:cNvPr id="10567" name="Label9" hidden="1">
              <a:extLst>
                <a:ext uri="{63B3BB69-23CF-44E3-9099-C40C66FF867C}">
                  <a14:compatExt spid="_x0000_s105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2</xdr:col>
          <xdr:colOff>323850</xdr:colOff>
          <xdr:row>98</xdr:row>
          <xdr:rowOff>0</xdr:rowOff>
        </xdr:to>
        <xdr:sp macro="" textlink="">
          <xdr:nvSpPr>
            <xdr:cNvPr id="10569" name="Label11" hidden="1">
              <a:extLst>
                <a:ext uri="{63B3BB69-23CF-44E3-9099-C40C66FF867C}">
                  <a14:compatExt spid="_x0000_s10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2</xdr:col>
          <xdr:colOff>323850</xdr:colOff>
          <xdr:row>98</xdr:row>
          <xdr:rowOff>0</xdr:rowOff>
        </xdr:to>
        <xdr:sp macro="" textlink="">
          <xdr:nvSpPr>
            <xdr:cNvPr id="10570" name="Label12" hidden="1">
              <a:extLst>
                <a:ext uri="{63B3BB69-23CF-44E3-9099-C40C66FF867C}">
                  <a14:compatExt spid="_x0000_s105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2</xdr:col>
          <xdr:colOff>323850</xdr:colOff>
          <xdr:row>97</xdr:row>
          <xdr:rowOff>304800</xdr:rowOff>
        </xdr:to>
        <xdr:sp macro="" textlink="">
          <xdr:nvSpPr>
            <xdr:cNvPr id="10571" name="Label13" hidden="1">
              <a:extLst>
                <a:ext uri="{63B3BB69-23CF-44E3-9099-C40C66FF867C}">
                  <a14:compatExt spid="_x0000_s105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2</xdr:col>
          <xdr:colOff>323850</xdr:colOff>
          <xdr:row>97</xdr:row>
          <xdr:rowOff>304800</xdr:rowOff>
        </xdr:to>
        <xdr:sp macro="" textlink="">
          <xdr:nvSpPr>
            <xdr:cNvPr id="10577" name="Label19" hidden="1">
              <a:extLst>
                <a:ext uri="{63B3BB69-23CF-44E3-9099-C40C66FF867C}">
                  <a14:compatExt spid="_x0000_s105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2</xdr:col>
          <xdr:colOff>323850</xdr:colOff>
          <xdr:row>98</xdr:row>
          <xdr:rowOff>0</xdr:rowOff>
        </xdr:to>
        <xdr:sp macro="" textlink="">
          <xdr:nvSpPr>
            <xdr:cNvPr id="10578" name="Label20" hidden="1">
              <a:extLst>
                <a:ext uri="{63B3BB69-23CF-44E3-9099-C40C66FF867C}">
                  <a14:compatExt spid="_x0000_s105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2</xdr:col>
          <xdr:colOff>323850</xdr:colOff>
          <xdr:row>98</xdr:row>
          <xdr:rowOff>0</xdr:rowOff>
        </xdr:to>
        <xdr:sp macro="" textlink="">
          <xdr:nvSpPr>
            <xdr:cNvPr id="10579" name="Label21" hidden="1">
              <a:extLst>
                <a:ext uri="{63B3BB69-23CF-44E3-9099-C40C66FF867C}">
                  <a14:compatExt spid="_x0000_s105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2</xdr:col>
          <xdr:colOff>323850</xdr:colOff>
          <xdr:row>97</xdr:row>
          <xdr:rowOff>304800</xdr:rowOff>
        </xdr:to>
        <xdr:sp macro="" textlink="">
          <xdr:nvSpPr>
            <xdr:cNvPr id="10580" name="Label4" hidden="1">
              <a:extLst>
                <a:ext uri="{63B3BB69-23CF-44E3-9099-C40C66FF867C}">
                  <a14:compatExt spid="_x0000_s105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2</xdr:col>
          <xdr:colOff>323850</xdr:colOff>
          <xdr:row>97</xdr:row>
          <xdr:rowOff>304800</xdr:rowOff>
        </xdr:to>
        <xdr:sp macro="" textlink="">
          <xdr:nvSpPr>
            <xdr:cNvPr id="10581" name="Label6" hidden="1">
              <a:extLst>
                <a:ext uri="{63B3BB69-23CF-44E3-9099-C40C66FF867C}">
                  <a14:compatExt spid="_x0000_s105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2</xdr:col>
          <xdr:colOff>323850</xdr:colOff>
          <xdr:row>97</xdr:row>
          <xdr:rowOff>304800</xdr:rowOff>
        </xdr:to>
        <xdr:sp macro="" textlink="">
          <xdr:nvSpPr>
            <xdr:cNvPr id="10591" name="Label8" hidden="1">
              <a:extLst>
                <a:ext uri="{63B3BB69-23CF-44E3-9099-C40C66FF867C}">
                  <a14:compatExt spid="_x0000_s105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2</xdr:col>
          <xdr:colOff>323850</xdr:colOff>
          <xdr:row>97</xdr:row>
          <xdr:rowOff>304800</xdr:rowOff>
        </xdr:to>
        <xdr:sp macro="" textlink="">
          <xdr:nvSpPr>
            <xdr:cNvPr id="10593" name="Label10" hidden="1">
              <a:extLst>
                <a:ext uri="{63B3BB69-23CF-44E3-9099-C40C66FF867C}">
                  <a14:compatExt spid="_x0000_s105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69</xdr:row>
          <xdr:rowOff>133350</xdr:rowOff>
        </xdr:from>
        <xdr:to>
          <xdr:col>4</xdr:col>
          <xdr:colOff>171450</xdr:colOff>
          <xdr:row>71</xdr:row>
          <xdr:rowOff>76200</xdr:rowOff>
        </xdr:to>
        <xdr:sp macro="" textlink="">
          <xdr:nvSpPr>
            <xdr:cNvPr id="10606" name="Check Box 366" hidden="1">
              <a:extLst>
                <a:ext uri="{63B3BB69-23CF-44E3-9099-C40C66FF867C}">
                  <a14:compatExt spid="_x0000_s10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69</xdr:row>
          <xdr:rowOff>19050</xdr:rowOff>
        </xdr:from>
        <xdr:to>
          <xdr:col>3</xdr:col>
          <xdr:colOff>457200</xdr:colOff>
          <xdr:row>69</xdr:row>
          <xdr:rowOff>219075</xdr:rowOff>
        </xdr:to>
        <xdr:sp macro="" textlink="">
          <xdr:nvSpPr>
            <xdr:cNvPr id="10608" name="Check Box 368" hidden="1">
              <a:extLst>
                <a:ext uri="{63B3BB69-23CF-44E3-9099-C40C66FF867C}">
                  <a14:compatExt spid="_x0000_s10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70</xdr:row>
          <xdr:rowOff>219075</xdr:rowOff>
        </xdr:from>
        <xdr:to>
          <xdr:col>3</xdr:col>
          <xdr:colOff>457200</xdr:colOff>
          <xdr:row>71</xdr:row>
          <xdr:rowOff>190500</xdr:rowOff>
        </xdr:to>
        <xdr:sp macro="" textlink="">
          <xdr:nvSpPr>
            <xdr:cNvPr id="10610" name="Check Box 370" hidden="1">
              <a:extLst>
                <a:ext uri="{63B3BB69-23CF-44E3-9099-C40C66FF867C}">
                  <a14:compatExt spid="_x0000_s10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68</xdr:row>
          <xdr:rowOff>28575</xdr:rowOff>
        </xdr:from>
        <xdr:to>
          <xdr:col>3</xdr:col>
          <xdr:colOff>419100</xdr:colOff>
          <xdr:row>69</xdr:row>
          <xdr:rowOff>0</xdr:rowOff>
        </xdr:to>
        <xdr:sp macro="" textlink="">
          <xdr:nvSpPr>
            <xdr:cNvPr id="10611" name="Check Box 371" hidden="1">
              <a:extLst>
                <a:ext uri="{63B3BB69-23CF-44E3-9099-C40C66FF867C}">
                  <a14:compatExt spid="_x0000_s10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68</xdr:row>
          <xdr:rowOff>38100</xdr:rowOff>
        </xdr:from>
        <xdr:to>
          <xdr:col>4</xdr:col>
          <xdr:colOff>419100</xdr:colOff>
          <xdr:row>69</xdr:row>
          <xdr:rowOff>9525</xdr:rowOff>
        </xdr:to>
        <xdr:sp macro="" textlink="">
          <xdr:nvSpPr>
            <xdr:cNvPr id="10612" name="Check Box 372" hidden="1">
              <a:extLst>
                <a:ext uri="{63B3BB69-23CF-44E3-9099-C40C66FF867C}">
                  <a14:compatExt spid="_x0000_s10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Propane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68</xdr:row>
          <xdr:rowOff>28575</xdr:rowOff>
        </xdr:from>
        <xdr:to>
          <xdr:col>5</xdr:col>
          <xdr:colOff>600075</xdr:colOff>
          <xdr:row>69</xdr:row>
          <xdr:rowOff>0</xdr:rowOff>
        </xdr:to>
        <xdr:sp macro="" textlink="">
          <xdr:nvSpPr>
            <xdr:cNvPr id="10615" name="Check Box 375" hidden="1">
              <a:extLst>
                <a:ext uri="{63B3BB69-23CF-44E3-9099-C40C66FF867C}">
                  <a14:compatExt spid="_x0000_s10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69</xdr:row>
          <xdr:rowOff>19050</xdr:rowOff>
        </xdr:from>
        <xdr:to>
          <xdr:col>5</xdr:col>
          <xdr:colOff>600075</xdr:colOff>
          <xdr:row>69</xdr:row>
          <xdr:rowOff>219075</xdr:rowOff>
        </xdr:to>
        <xdr:sp macro="" textlink="">
          <xdr:nvSpPr>
            <xdr:cNvPr id="10616" name="Check Box 376" hidden="1">
              <a:extLst>
                <a:ext uri="{63B3BB69-23CF-44E3-9099-C40C66FF867C}">
                  <a14:compatExt spid="_x0000_s10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69</xdr:row>
          <xdr:rowOff>209550</xdr:rowOff>
        </xdr:from>
        <xdr:to>
          <xdr:col>5</xdr:col>
          <xdr:colOff>333375</xdr:colOff>
          <xdr:row>70</xdr:row>
          <xdr:rowOff>219075</xdr:rowOff>
        </xdr:to>
        <xdr:sp macro="" textlink="">
          <xdr:nvSpPr>
            <xdr:cNvPr id="10617" name="Check Box 377" hidden="1">
              <a:extLst>
                <a:ext uri="{63B3BB69-23CF-44E3-9099-C40C66FF867C}">
                  <a14:compatExt spid="_x0000_s10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68</xdr:row>
          <xdr:rowOff>66675</xdr:rowOff>
        </xdr:from>
        <xdr:to>
          <xdr:col>9</xdr:col>
          <xdr:colOff>781050</xdr:colOff>
          <xdr:row>69</xdr:row>
          <xdr:rowOff>38100</xdr:rowOff>
        </xdr:to>
        <xdr:sp macro="" textlink="">
          <xdr:nvSpPr>
            <xdr:cNvPr id="10618" name="Check Box 378" hidden="1">
              <a:extLst>
                <a:ext uri="{63B3BB69-23CF-44E3-9099-C40C66FF867C}">
                  <a14:compatExt spid="_x0000_s10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Section 8 UA through state housing authority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68</xdr:row>
          <xdr:rowOff>171450</xdr:rowOff>
        </xdr:from>
        <xdr:to>
          <xdr:col>9</xdr:col>
          <xdr:colOff>571500</xdr:colOff>
          <xdr:row>70</xdr:row>
          <xdr:rowOff>133350</xdr:rowOff>
        </xdr:to>
        <xdr:sp macro="" textlink="">
          <xdr:nvSpPr>
            <xdr:cNvPr id="10619" name="Check Box 379" hidden="1">
              <a:extLst>
                <a:ext uri="{63B3BB69-23CF-44E3-9099-C40C66FF867C}">
                  <a14:compatExt spid="_x0000_s10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Section 8 UA through local housing authority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71</xdr:row>
          <xdr:rowOff>38100</xdr:rowOff>
        </xdr:from>
        <xdr:to>
          <xdr:col>9</xdr:col>
          <xdr:colOff>361950</xdr:colOff>
          <xdr:row>72</xdr:row>
          <xdr:rowOff>38100</xdr:rowOff>
        </xdr:to>
        <xdr:sp macro="" textlink="">
          <xdr:nvSpPr>
            <xdr:cNvPr id="10620" name="Check Box 380" hidden="1">
              <a:extLst>
                <a:ext uri="{63B3BB69-23CF-44E3-9099-C40C66FF867C}">
                  <a14:compatExt spid="_x0000_s10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UA through Rural Housing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72</xdr:row>
          <xdr:rowOff>38100</xdr:rowOff>
        </xdr:from>
        <xdr:to>
          <xdr:col>10</xdr:col>
          <xdr:colOff>95250</xdr:colOff>
          <xdr:row>73</xdr:row>
          <xdr:rowOff>47625</xdr:rowOff>
        </xdr:to>
        <xdr:sp macro="" textlink="">
          <xdr:nvSpPr>
            <xdr:cNvPr id="10621" name="Check Box 381" hidden="1">
              <a:extLst>
                <a:ext uri="{63B3BB69-23CF-44E3-9099-C40C66FF867C}">
                  <a14:compatExt spid="_x0000_s10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Consumption Estimates from Utility Company</a:t>
              </a:r>
            </a:p>
          </xdr:txBody>
        </xdr:sp>
        <xdr:clientData/>
      </xdr:twoCellAnchor>
    </mc:Choice>
    <mc:Fallback/>
  </mc:AlternateContent>
  <xdr:twoCellAnchor editAs="oneCell">
    <xdr:from>
      <xdr:col>1</xdr:col>
      <xdr:colOff>63499</xdr:colOff>
      <xdr:row>0</xdr:row>
      <xdr:rowOff>97234</xdr:rowOff>
    </xdr:from>
    <xdr:to>
      <xdr:col>2</xdr:col>
      <xdr:colOff>499051</xdr:colOff>
      <xdr:row>2</xdr:row>
      <xdr:rowOff>186639</xdr:rowOff>
    </xdr:to>
    <xdr:pic>
      <xdr:nvPicPr>
        <xdr:cNvPr id="34" name="Picture 1" descr="MSHAlogo BLACK"/>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rcRect/>
        <a:stretch>
          <a:fillRect/>
        </a:stretch>
      </xdr:blipFill>
      <xdr:spPr bwMode="auto">
        <a:xfrm>
          <a:off x="242093" y="97234"/>
          <a:ext cx="2537004" cy="470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476250</xdr:colOff>
          <xdr:row>68</xdr:row>
          <xdr:rowOff>28575</xdr:rowOff>
        </xdr:from>
        <xdr:to>
          <xdr:col>6</xdr:col>
          <xdr:colOff>809625</xdr:colOff>
          <xdr:row>69</xdr:row>
          <xdr:rowOff>0</xdr:rowOff>
        </xdr:to>
        <xdr:sp macro="" textlink="">
          <xdr:nvSpPr>
            <xdr:cNvPr id="10628" name="Check Box 388" hidden="1">
              <a:extLst>
                <a:ext uri="{63B3BB69-23CF-44E3-9099-C40C66FF867C}">
                  <a14:compatExt spid="_x0000_s10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Natural 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69</xdr:row>
          <xdr:rowOff>9525</xdr:rowOff>
        </xdr:from>
        <xdr:to>
          <xdr:col>4</xdr:col>
          <xdr:colOff>409575</xdr:colOff>
          <xdr:row>69</xdr:row>
          <xdr:rowOff>209550</xdr:rowOff>
        </xdr:to>
        <xdr:sp macro="" textlink="">
          <xdr:nvSpPr>
            <xdr:cNvPr id="10629" name="Check Box 389" hidden="1">
              <a:extLst>
                <a:ext uri="{63B3BB69-23CF-44E3-9099-C40C66FF867C}">
                  <a14:compatExt spid="_x0000_s10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Propane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70</xdr:row>
          <xdr:rowOff>9525</xdr:rowOff>
        </xdr:from>
        <xdr:to>
          <xdr:col>4</xdr:col>
          <xdr:colOff>409575</xdr:colOff>
          <xdr:row>70</xdr:row>
          <xdr:rowOff>209550</xdr:rowOff>
        </xdr:to>
        <xdr:sp macro="" textlink="">
          <xdr:nvSpPr>
            <xdr:cNvPr id="10631" name="Check Box 391" hidden="1">
              <a:extLst>
                <a:ext uri="{63B3BB69-23CF-44E3-9099-C40C66FF867C}">
                  <a14:compatExt spid="_x0000_s10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Propane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69</xdr:row>
          <xdr:rowOff>19050</xdr:rowOff>
        </xdr:from>
        <xdr:to>
          <xdr:col>6</xdr:col>
          <xdr:colOff>809625</xdr:colOff>
          <xdr:row>69</xdr:row>
          <xdr:rowOff>219075</xdr:rowOff>
        </xdr:to>
        <xdr:sp macro="" textlink="">
          <xdr:nvSpPr>
            <xdr:cNvPr id="10633" name="Check Box 393" hidden="1">
              <a:extLst>
                <a:ext uri="{63B3BB69-23CF-44E3-9099-C40C66FF867C}">
                  <a14:compatExt spid="_x0000_s10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Natural 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476250</xdr:colOff>
          <xdr:row>70</xdr:row>
          <xdr:rowOff>0</xdr:rowOff>
        </xdr:from>
        <xdr:to>
          <xdr:col>6</xdr:col>
          <xdr:colOff>809625</xdr:colOff>
          <xdr:row>70</xdr:row>
          <xdr:rowOff>200025</xdr:rowOff>
        </xdr:to>
        <xdr:sp macro="" textlink="">
          <xdr:nvSpPr>
            <xdr:cNvPr id="10634" name="Check Box 394" hidden="1">
              <a:extLst>
                <a:ext uri="{63B3BB69-23CF-44E3-9099-C40C66FF867C}">
                  <a14:compatExt spid="_x0000_s10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Natural Gas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55959</xdr:colOff>
      <xdr:row>0</xdr:row>
      <xdr:rowOff>89297</xdr:rowOff>
    </xdr:from>
    <xdr:to>
      <xdr:col>1</xdr:col>
      <xdr:colOff>2606927</xdr:colOff>
      <xdr:row>3</xdr:row>
      <xdr:rowOff>22622</xdr:rowOff>
    </xdr:to>
    <xdr:pic>
      <xdr:nvPicPr>
        <xdr:cNvPr id="3111" name="Picture 1" descr="MSHAlogo BLACK"/>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rcRect/>
        <a:stretch>
          <a:fillRect/>
        </a:stretch>
      </xdr:blipFill>
      <xdr:spPr bwMode="auto">
        <a:xfrm>
          <a:off x="258365" y="89297"/>
          <a:ext cx="2550968"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63500</xdr:colOff>
      <xdr:row>0</xdr:row>
      <xdr:rowOff>63500</xdr:rowOff>
    </xdr:from>
    <xdr:to>
      <xdr:col>2</xdr:col>
      <xdr:colOff>63538</xdr:colOff>
      <xdr:row>3</xdr:row>
      <xdr:rowOff>16608</xdr:rowOff>
    </xdr:to>
    <xdr:pic>
      <xdr:nvPicPr>
        <xdr:cNvPr id="7" name="Picture 1" descr="MSHAlogo BLACK"/>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rcRect/>
        <a:stretch>
          <a:fillRect/>
        </a:stretch>
      </xdr:blipFill>
      <xdr:spPr bwMode="auto">
        <a:xfrm>
          <a:off x="266700" y="63500"/>
          <a:ext cx="2546388" cy="524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68118</xdr:colOff>
      <xdr:row>0</xdr:row>
      <xdr:rowOff>85436</xdr:rowOff>
    </xdr:from>
    <xdr:to>
      <xdr:col>1</xdr:col>
      <xdr:colOff>2980421</xdr:colOff>
      <xdr:row>3</xdr:row>
      <xdr:rowOff>98136</xdr:rowOff>
    </xdr:to>
    <xdr:pic>
      <xdr:nvPicPr>
        <xdr:cNvPr id="4" name="Picture 1" descr="MSHAlogo BLACK"/>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rcRect/>
        <a:stretch>
          <a:fillRect/>
        </a:stretch>
      </xdr:blipFill>
      <xdr:spPr bwMode="auto">
        <a:xfrm>
          <a:off x="249959" y="85436"/>
          <a:ext cx="2912303" cy="58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9</xdr:row>
          <xdr:rowOff>114300</xdr:rowOff>
        </xdr:from>
        <xdr:to>
          <xdr:col>9</xdr:col>
          <xdr:colOff>1228725</xdr:colOff>
          <xdr:row>9</xdr:row>
          <xdr:rowOff>409575</xdr:rowOff>
        </xdr:to>
        <xdr:sp macro="" textlink="">
          <xdr:nvSpPr>
            <xdr:cNvPr id="31750" name="Check Box 6" hidden="1">
              <a:extLst>
                <a:ext uri="{63B3BB69-23CF-44E3-9099-C40C66FF867C}">
                  <a14:compatExt spid="_x0000_s3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The property was developed to include commercial income into gross effective income.</a:t>
              </a:r>
            </a:p>
          </xdr:txBody>
        </xdr:sp>
        <xdr:clientData/>
      </xdr:twoCellAnchor>
    </mc:Choice>
    <mc:Fallback/>
  </mc:AlternateContent>
  <xdr:twoCellAnchor editAs="oneCell">
    <xdr:from>
      <xdr:col>1</xdr:col>
      <xdr:colOff>74839</xdr:colOff>
      <xdr:row>0</xdr:row>
      <xdr:rowOff>95250</xdr:rowOff>
    </xdr:from>
    <xdr:to>
      <xdr:col>1</xdr:col>
      <xdr:colOff>2788166</xdr:colOff>
      <xdr:row>3</xdr:row>
      <xdr:rowOff>68036</xdr:rowOff>
    </xdr:to>
    <xdr:pic>
      <xdr:nvPicPr>
        <xdr:cNvPr id="5" name="Picture 1" descr="MSHAlogo BLACK"/>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rcRect/>
        <a:stretch>
          <a:fillRect/>
        </a:stretch>
      </xdr:blipFill>
      <xdr:spPr bwMode="auto">
        <a:xfrm>
          <a:off x="258535" y="95250"/>
          <a:ext cx="2713327" cy="544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65942</xdr:colOff>
      <xdr:row>0</xdr:row>
      <xdr:rowOff>73269</xdr:rowOff>
    </xdr:from>
    <xdr:to>
      <xdr:col>1</xdr:col>
      <xdr:colOff>3134090</xdr:colOff>
      <xdr:row>3</xdr:row>
      <xdr:rowOff>117231</xdr:rowOff>
    </xdr:to>
    <xdr:pic>
      <xdr:nvPicPr>
        <xdr:cNvPr id="3" name="Picture 1" descr="MSHAlogo BLACK"/>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rcRect/>
        <a:stretch>
          <a:fillRect/>
        </a:stretch>
      </xdr:blipFill>
      <xdr:spPr bwMode="auto">
        <a:xfrm>
          <a:off x="249115" y="73269"/>
          <a:ext cx="3068148" cy="6154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1666875</xdr:colOff>
      <xdr:row>0</xdr:row>
      <xdr:rowOff>725365</xdr:rowOff>
    </xdr:to>
    <xdr:pic>
      <xdr:nvPicPr>
        <xdr:cNvPr id="3" name="Picture 2" descr="MSH_letterhead-top"/>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268"/>
        <a:stretch/>
      </xdr:blipFill>
      <xdr:spPr bwMode="auto">
        <a:xfrm>
          <a:off x="0" y="0"/>
          <a:ext cx="8524875" cy="725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image" Target="../media/image7.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ctrlProp" Target="../ctrlProps/ctrlProp6.xml"/><Relationship Id="rId3" Type="http://schemas.openxmlformats.org/officeDocument/2006/relationships/vmlDrawing" Target="../drawings/vmlDrawing1.vml"/><Relationship Id="rId21" Type="http://schemas.openxmlformats.org/officeDocument/2006/relationships/image" Target="../media/image11.emf"/><Relationship Id="rId34" Type="http://schemas.openxmlformats.org/officeDocument/2006/relationships/ctrlProp" Target="../ctrlProps/ctrlProp1.xml"/><Relationship Id="rId42" Type="http://schemas.openxmlformats.org/officeDocument/2006/relationships/ctrlProp" Target="../ctrlProps/ctrlProp9.xml"/><Relationship Id="rId47" Type="http://schemas.openxmlformats.org/officeDocument/2006/relationships/ctrlProp" Target="../ctrlProps/ctrlProp14.xml"/><Relationship Id="rId50" Type="http://schemas.openxmlformats.org/officeDocument/2006/relationships/ctrlProp" Target="../ctrlProps/ctrlProp17.xml"/><Relationship Id="rId7" Type="http://schemas.openxmlformats.org/officeDocument/2006/relationships/image" Target="../media/image4.emf"/><Relationship Id="rId12" Type="http://schemas.openxmlformats.org/officeDocument/2006/relationships/control" Target="../activeX/activeX5.xml"/><Relationship Id="rId17" Type="http://schemas.openxmlformats.org/officeDocument/2006/relationships/image" Target="../media/image9.emf"/><Relationship Id="rId25" Type="http://schemas.openxmlformats.org/officeDocument/2006/relationships/image" Target="../media/image13.emf"/><Relationship Id="rId33" Type="http://schemas.openxmlformats.org/officeDocument/2006/relationships/image" Target="../media/image17.emf"/><Relationship Id="rId38" Type="http://schemas.openxmlformats.org/officeDocument/2006/relationships/ctrlProp" Target="../ctrlProps/ctrlProp5.xml"/><Relationship Id="rId46" Type="http://schemas.openxmlformats.org/officeDocument/2006/relationships/ctrlProp" Target="../ctrlProps/ctrlProp13.xml"/><Relationship Id="rId2" Type="http://schemas.openxmlformats.org/officeDocument/2006/relationships/drawing" Target="../drawings/drawing3.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5.emf"/><Relationship Id="rId41" Type="http://schemas.openxmlformats.org/officeDocument/2006/relationships/ctrlProp" Target="../ctrlProps/ctrlProp8.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6.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ctrlProp" Target="../ctrlProps/ctrlProp4.xml"/><Relationship Id="rId40" Type="http://schemas.openxmlformats.org/officeDocument/2006/relationships/ctrlProp" Target="../ctrlProps/ctrlProp7.xml"/><Relationship Id="rId45" Type="http://schemas.openxmlformats.org/officeDocument/2006/relationships/ctrlProp" Target="../ctrlProps/ctrlProp12.xml"/><Relationship Id="rId5" Type="http://schemas.openxmlformats.org/officeDocument/2006/relationships/image" Target="../media/image3.emf"/><Relationship Id="rId15" Type="http://schemas.openxmlformats.org/officeDocument/2006/relationships/image" Target="../media/image8.emf"/><Relationship Id="rId23" Type="http://schemas.openxmlformats.org/officeDocument/2006/relationships/image" Target="../media/image12.emf"/><Relationship Id="rId28" Type="http://schemas.openxmlformats.org/officeDocument/2006/relationships/control" Target="../activeX/activeX13.xml"/><Relationship Id="rId36" Type="http://schemas.openxmlformats.org/officeDocument/2006/relationships/ctrlProp" Target="../ctrlProps/ctrlProp3.xml"/><Relationship Id="rId49" Type="http://schemas.openxmlformats.org/officeDocument/2006/relationships/ctrlProp" Target="../ctrlProps/ctrlProp16.xml"/><Relationship Id="rId10" Type="http://schemas.openxmlformats.org/officeDocument/2006/relationships/control" Target="../activeX/activeX4.xml"/><Relationship Id="rId19" Type="http://schemas.openxmlformats.org/officeDocument/2006/relationships/image" Target="../media/image10.emf"/><Relationship Id="rId31" Type="http://schemas.openxmlformats.org/officeDocument/2006/relationships/image" Target="../media/image16.emf"/><Relationship Id="rId44" Type="http://schemas.openxmlformats.org/officeDocument/2006/relationships/ctrlProp" Target="../ctrlProps/ctrlProp11.xml"/><Relationship Id="rId4" Type="http://schemas.openxmlformats.org/officeDocument/2006/relationships/control" Target="../activeX/activeX1.xml"/><Relationship Id="rId9" Type="http://schemas.openxmlformats.org/officeDocument/2006/relationships/image" Target="../media/image5.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4.emf"/><Relationship Id="rId30" Type="http://schemas.openxmlformats.org/officeDocument/2006/relationships/control" Target="../activeX/activeX14.xml"/><Relationship Id="rId35" Type="http://schemas.openxmlformats.org/officeDocument/2006/relationships/ctrlProp" Target="../ctrlProps/ctrlProp2.xml"/><Relationship Id="rId43" Type="http://schemas.openxmlformats.org/officeDocument/2006/relationships/ctrlProp" Target="../ctrlProps/ctrlProp10.xml"/><Relationship Id="rId48" Type="http://schemas.openxmlformats.org/officeDocument/2006/relationships/ctrlProp" Target="../ctrlProps/ctrlProp15.xml"/><Relationship Id="rId8" Type="http://schemas.openxmlformats.org/officeDocument/2006/relationships/control" Target="../activeX/activeX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18.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7"/>
  <sheetViews>
    <sheetView tabSelected="1" zoomScale="110" zoomScaleNormal="110" workbookViewId="0">
      <selection activeCell="B16" sqref="B16"/>
    </sheetView>
  </sheetViews>
  <sheetFormatPr defaultRowHeight="12.75" x14ac:dyDescent="0.2"/>
  <cols>
    <col min="1" max="1" width="2.7109375" style="148" customWidth="1"/>
    <col min="2" max="2" width="50.140625" style="148" customWidth="1"/>
    <col min="3" max="3" width="9.7109375" style="148" customWidth="1"/>
    <col min="4" max="4" width="13.140625" style="148" customWidth="1"/>
    <col min="5" max="5" width="10.5703125" style="148" customWidth="1"/>
    <col min="6" max="6" width="8.85546875" style="148" customWidth="1"/>
    <col min="7" max="8" width="9.7109375" style="148" customWidth="1"/>
    <col min="9" max="9" width="9.140625" style="148" customWidth="1"/>
    <col min="10" max="10" width="47.7109375" style="148" customWidth="1"/>
    <col min="11" max="256" width="9.140625" style="148"/>
    <col min="257" max="257" width="2.7109375" style="148" customWidth="1"/>
    <col min="258" max="258" width="29.85546875" style="148" customWidth="1"/>
    <col min="259" max="260" width="9.7109375" style="148" customWidth="1"/>
    <col min="261" max="261" width="10.5703125" style="148" customWidth="1"/>
    <col min="262" max="262" width="9.85546875" style="148" customWidth="1"/>
    <col min="263" max="264" width="9.7109375" style="148" customWidth="1"/>
    <col min="265" max="265" width="9.140625" style="148" customWidth="1"/>
    <col min="266" max="512" width="9.140625" style="148"/>
    <col min="513" max="513" width="2.7109375" style="148" customWidth="1"/>
    <col min="514" max="514" width="29.85546875" style="148" customWidth="1"/>
    <col min="515" max="516" width="9.7109375" style="148" customWidth="1"/>
    <col min="517" max="517" width="10.5703125" style="148" customWidth="1"/>
    <col min="518" max="518" width="9.85546875" style="148" customWidth="1"/>
    <col min="519" max="520" width="9.7109375" style="148" customWidth="1"/>
    <col min="521" max="521" width="9.140625" style="148" customWidth="1"/>
    <col min="522" max="768" width="9.140625" style="148"/>
    <col min="769" max="769" width="2.7109375" style="148" customWidth="1"/>
    <col min="770" max="770" width="29.85546875" style="148" customWidth="1"/>
    <col min="771" max="772" width="9.7109375" style="148" customWidth="1"/>
    <col min="773" max="773" width="10.5703125" style="148" customWidth="1"/>
    <col min="774" max="774" width="9.85546875" style="148" customWidth="1"/>
    <col min="775" max="776" width="9.7109375" style="148" customWidth="1"/>
    <col min="777" max="777" width="9.140625" style="148" customWidth="1"/>
    <col min="778" max="1024" width="9.140625" style="148"/>
    <col min="1025" max="1025" width="2.7109375" style="148" customWidth="1"/>
    <col min="1026" max="1026" width="29.85546875" style="148" customWidth="1"/>
    <col min="1027" max="1028" width="9.7109375" style="148" customWidth="1"/>
    <col min="1029" max="1029" width="10.5703125" style="148" customWidth="1"/>
    <col min="1030" max="1030" width="9.85546875" style="148" customWidth="1"/>
    <col min="1031" max="1032" width="9.7109375" style="148" customWidth="1"/>
    <col min="1033" max="1033" width="9.140625" style="148" customWidth="1"/>
    <col min="1034" max="1280" width="9.140625" style="148"/>
    <col min="1281" max="1281" width="2.7109375" style="148" customWidth="1"/>
    <col min="1282" max="1282" width="29.85546875" style="148" customWidth="1"/>
    <col min="1283" max="1284" width="9.7109375" style="148" customWidth="1"/>
    <col min="1285" max="1285" width="10.5703125" style="148" customWidth="1"/>
    <col min="1286" max="1286" width="9.85546875" style="148" customWidth="1"/>
    <col min="1287" max="1288" width="9.7109375" style="148" customWidth="1"/>
    <col min="1289" max="1289" width="9.140625" style="148" customWidth="1"/>
    <col min="1290" max="1536" width="9.140625" style="148"/>
    <col min="1537" max="1537" width="2.7109375" style="148" customWidth="1"/>
    <col min="1538" max="1538" width="29.85546875" style="148" customWidth="1"/>
    <col min="1539" max="1540" width="9.7109375" style="148" customWidth="1"/>
    <col min="1541" max="1541" width="10.5703125" style="148" customWidth="1"/>
    <col min="1542" max="1542" width="9.85546875" style="148" customWidth="1"/>
    <col min="1543" max="1544" width="9.7109375" style="148" customWidth="1"/>
    <col min="1545" max="1545" width="9.140625" style="148" customWidth="1"/>
    <col min="1546" max="1792" width="9.140625" style="148"/>
    <col min="1793" max="1793" width="2.7109375" style="148" customWidth="1"/>
    <col min="1794" max="1794" width="29.85546875" style="148" customWidth="1"/>
    <col min="1795" max="1796" width="9.7109375" style="148" customWidth="1"/>
    <col min="1797" max="1797" width="10.5703125" style="148" customWidth="1"/>
    <col min="1798" max="1798" width="9.85546875" style="148" customWidth="1"/>
    <col min="1799" max="1800" width="9.7109375" style="148" customWidth="1"/>
    <col min="1801" max="1801" width="9.140625" style="148" customWidth="1"/>
    <col min="1802" max="2048" width="9.140625" style="148"/>
    <col min="2049" max="2049" width="2.7109375" style="148" customWidth="1"/>
    <col min="2050" max="2050" width="29.85546875" style="148" customWidth="1"/>
    <col min="2051" max="2052" width="9.7109375" style="148" customWidth="1"/>
    <col min="2053" max="2053" width="10.5703125" style="148" customWidth="1"/>
    <col min="2054" max="2054" width="9.85546875" style="148" customWidth="1"/>
    <col min="2055" max="2056" width="9.7109375" style="148" customWidth="1"/>
    <col min="2057" max="2057" width="9.140625" style="148" customWidth="1"/>
    <col min="2058" max="2304" width="9.140625" style="148"/>
    <col min="2305" max="2305" width="2.7109375" style="148" customWidth="1"/>
    <col min="2306" max="2306" width="29.85546875" style="148" customWidth="1"/>
    <col min="2307" max="2308" width="9.7109375" style="148" customWidth="1"/>
    <col min="2309" max="2309" width="10.5703125" style="148" customWidth="1"/>
    <col min="2310" max="2310" width="9.85546875" style="148" customWidth="1"/>
    <col min="2311" max="2312" width="9.7109375" style="148" customWidth="1"/>
    <col min="2313" max="2313" width="9.140625" style="148" customWidth="1"/>
    <col min="2314" max="2560" width="9.140625" style="148"/>
    <col min="2561" max="2561" width="2.7109375" style="148" customWidth="1"/>
    <col min="2562" max="2562" width="29.85546875" style="148" customWidth="1"/>
    <col min="2563" max="2564" width="9.7109375" style="148" customWidth="1"/>
    <col min="2565" max="2565" width="10.5703125" style="148" customWidth="1"/>
    <col min="2566" max="2566" width="9.85546875" style="148" customWidth="1"/>
    <col min="2567" max="2568" width="9.7109375" style="148" customWidth="1"/>
    <col min="2569" max="2569" width="9.140625" style="148" customWidth="1"/>
    <col min="2570" max="2816" width="9.140625" style="148"/>
    <col min="2817" max="2817" width="2.7109375" style="148" customWidth="1"/>
    <col min="2818" max="2818" width="29.85546875" style="148" customWidth="1"/>
    <col min="2819" max="2820" width="9.7109375" style="148" customWidth="1"/>
    <col min="2821" max="2821" width="10.5703125" style="148" customWidth="1"/>
    <col min="2822" max="2822" width="9.85546875" style="148" customWidth="1"/>
    <col min="2823" max="2824" width="9.7109375" style="148" customWidth="1"/>
    <col min="2825" max="2825" width="9.140625" style="148" customWidth="1"/>
    <col min="2826" max="3072" width="9.140625" style="148"/>
    <col min="3073" max="3073" width="2.7109375" style="148" customWidth="1"/>
    <col min="3074" max="3074" width="29.85546875" style="148" customWidth="1"/>
    <col min="3075" max="3076" width="9.7109375" style="148" customWidth="1"/>
    <col min="3077" max="3077" width="10.5703125" style="148" customWidth="1"/>
    <col min="3078" max="3078" width="9.85546875" style="148" customWidth="1"/>
    <col min="3079" max="3080" width="9.7109375" style="148" customWidth="1"/>
    <col min="3081" max="3081" width="9.140625" style="148" customWidth="1"/>
    <col min="3082" max="3328" width="9.140625" style="148"/>
    <col min="3329" max="3329" width="2.7109375" style="148" customWidth="1"/>
    <col min="3330" max="3330" width="29.85546875" style="148" customWidth="1"/>
    <col min="3331" max="3332" width="9.7109375" style="148" customWidth="1"/>
    <col min="3333" max="3333" width="10.5703125" style="148" customWidth="1"/>
    <col min="3334" max="3334" width="9.85546875" style="148" customWidth="1"/>
    <col min="3335" max="3336" width="9.7109375" style="148" customWidth="1"/>
    <col min="3337" max="3337" width="9.140625" style="148" customWidth="1"/>
    <col min="3338" max="3584" width="9.140625" style="148"/>
    <col min="3585" max="3585" width="2.7109375" style="148" customWidth="1"/>
    <col min="3586" max="3586" width="29.85546875" style="148" customWidth="1"/>
    <col min="3587" max="3588" width="9.7109375" style="148" customWidth="1"/>
    <col min="3589" max="3589" width="10.5703125" style="148" customWidth="1"/>
    <col min="3590" max="3590" width="9.85546875" style="148" customWidth="1"/>
    <col min="3591" max="3592" width="9.7109375" style="148" customWidth="1"/>
    <col min="3593" max="3593" width="9.140625" style="148" customWidth="1"/>
    <col min="3594" max="3840" width="9.140625" style="148"/>
    <col min="3841" max="3841" width="2.7109375" style="148" customWidth="1"/>
    <col min="3842" max="3842" width="29.85546875" style="148" customWidth="1"/>
    <col min="3843" max="3844" width="9.7109375" style="148" customWidth="1"/>
    <col min="3845" max="3845" width="10.5703125" style="148" customWidth="1"/>
    <col min="3846" max="3846" width="9.85546875" style="148" customWidth="1"/>
    <col min="3847" max="3848" width="9.7109375" style="148" customWidth="1"/>
    <col min="3849" max="3849" width="9.140625" style="148" customWidth="1"/>
    <col min="3850" max="4096" width="9.140625" style="148"/>
    <col min="4097" max="4097" width="2.7109375" style="148" customWidth="1"/>
    <col min="4098" max="4098" width="29.85546875" style="148" customWidth="1"/>
    <col min="4099" max="4100" width="9.7109375" style="148" customWidth="1"/>
    <col min="4101" max="4101" width="10.5703125" style="148" customWidth="1"/>
    <col min="4102" max="4102" width="9.85546875" style="148" customWidth="1"/>
    <col min="4103" max="4104" width="9.7109375" style="148" customWidth="1"/>
    <col min="4105" max="4105" width="9.140625" style="148" customWidth="1"/>
    <col min="4106" max="4352" width="9.140625" style="148"/>
    <col min="4353" max="4353" width="2.7109375" style="148" customWidth="1"/>
    <col min="4354" max="4354" width="29.85546875" style="148" customWidth="1"/>
    <col min="4355" max="4356" width="9.7109375" style="148" customWidth="1"/>
    <col min="4357" max="4357" width="10.5703125" style="148" customWidth="1"/>
    <col min="4358" max="4358" width="9.85546875" style="148" customWidth="1"/>
    <col min="4359" max="4360" width="9.7109375" style="148" customWidth="1"/>
    <col min="4361" max="4361" width="9.140625" style="148" customWidth="1"/>
    <col min="4362" max="4608" width="9.140625" style="148"/>
    <col min="4609" max="4609" width="2.7109375" style="148" customWidth="1"/>
    <col min="4610" max="4610" width="29.85546875" style="148" customWidth="1"/>
    <col min="4611" max="4612" width="9.7109375" style="148" customWidth="1"/>
    <col min="4613" max="4613" width="10.5703125" style="148" customWidth="1"/>
    <col min="4614" max="4614" width="9.85546875" style="148" customWidth="1"/>
    <col min="4615" max="4616" width="9.7109375" style="148" customWidth="1"/>
    <col min="4617" max="4617" width="9.140625" style="148" customWidth="1"/>
    <col min="4618" max="4864" width="9.140625" style="148"/>
    <col min="4865" max="4865" width="2.7109375" style="148" customWidth="1"/>
    <col min="4866" max="4866" width="29.85546875" style="148" customWidth="1"/>
    <col min="4867" max="4868" width="9.7109375" style="148" customWidth="1"/>
    <col min="4869" max="4869" width="10.5703125" style="148" customWidth="1"/>
    <col min="4870" max="4870" width="9.85546875" style="148" customWidth="1"/>
    <col min="4871" max="4872" width="9.7109375" style="148" customWidth="1"/>
    <col min="4873" max="4873" width="9.140625" style="148" customWidth="1"/>
    <col min="4874" max="5120" width="9.140625" style="148"/>
    <col min="5121" max="5121" width="2.7109375" style="148" customWidth="1"/>
    <col min="5122" max="5122" width="29.85546875" style="148" customWidth="1"/>
    <col min="5123" max="5124" width="9.7109375" style="148" customWidth="1"/>
    <col min="5125" max="5125" width="10.5703125" style="148" customWidth="1"/>
    <col min="5126" max="5126" width="9.85546875" style="148" customWidth="1"/>
    <col min="5127" max="5128" width="9.7109375" style="148" customWidth="1"/>
    <col min="5129" max="5129" width="9.140625" style="148" customWidth="1"/>
    <col min="5130" max="5376" width="9.140625" style="148"/>
    <col min="5377" max="5377" width="2.7109375" style="148" customWidth="1"/>
    <col min="5378" max="5378" width="29.85546875" style="148" customWidth="1"/>
    <col min="5379" max="5380" width="9.7109375" style="148" customWidth="1"/>
    <col min="5381" max="5381" width="10.5703125" style="148" customWidth="1"/>
    <col min="5382" max="5382" width="9.85546875" style="148" customWidth="1"/>
    <col min="5383" max="5384" width="9.7109375" style="148" customWidth="1"/>
    <col min="5385" max="5385" width="9.140625" style="148" customWidth="1"/>
    <col min="5386" max="5632" width="9.140625" style="148"/>
    <col min="5633" max="5633" width="2.7109375" style="148" customWidth="1"/>
    <col min="5634" max="5634" width="29.85546875" style="148" customWidth="1"/>
    <col min="5635" max="5636" width="9.7109375" style="148" customWidth="1"/>
    <col min="5637" max="5637" width="10.5703125" style="148" customWidth="1"/>
    <col min="5638" max="5638" width="9.85546875" style="148" customWidth="1"/>
    <col min="5639" max="5640" width="9.7109375" style="148" customWidth="1"/>
    <col min="5641" max="5641" width="9.140625" style="148" customWidth="1"/>
    <col min="5642" max="5888" width="9.140625" style="148"/>
    <col min="5889" max="5889" width="2.7109375" style="148" customWidth="1"/>
    <col min="5890" max="5890" width="29.85546875" style="148" customWidth="1"/>
    <col min="5891" max="5892" width="9.7109375" style="148" customWidth="1"/>
    <col min="5893" max="5893" width="10.5703125" style="148" customWidth="1"/>
    <col min="5894" max="5894" width="9.85546875" style="148" customWidth="1"/>
    <col min="5895" max="5896" width="9.7109375" style="148" customWidth="1"/>
    <col min="5897" max="5897" width="9.140625" style="148" customWidth="1"/>
    <col min="5898" max="6144" width="9.140625" style="148"/>
    <col min="6145" max="6145" width="2.7109375" style="148" customWidth="1"/>
    <col min="6146" max="6146" width="29.85546875" style="148" customWidth="1"/>
    <col min="6147" max="6148" width="9.7109375" style="148" customWidth="1"/>
    <col min="6149" max="6149" width="10.5703125" style="148" customWidth="1"/>
    <col min="6150" max="6150" width="9.85546875" style="148" customWidth="1"/>
    <col min="6151" max="6152" width="9.7109375" style="148" customWidth="1"/>
    <col min="6153" max="6153" width="9.140625" style="148" customWidth="1"/>
    <col min="6154" max="6400" width="9.140625" style="148"/>
    <col min="6401" max="6401" width="2.7109375" style="148" customWidth="1"/>
    <col min="6402" max="6402" width="29.85546875" style="148" customWidth="1"/>
    <col min="6403" max="6404" width="9.7109375" style="148" customWidth="1"/>
    <col min="6405" max="6405" width="10.5703125" style="148" customWidth="1"/>
    <col min="6406" max="6406" width="9.85546875" style="148" customWidth="1"/>
    <col min="6407" max="6408" width="9.7109375" style="148" customWidth="1"/>
    <col min="6409" max="6409" width="9.140625" style="148" customWidth="1"/>
    <col min="6410" max="6656" width="9.140625" style="148"/>
    <col min="6657" max="6657" width="2.7109375" style="148" customWidth="1"/>
    <col min="6658" max="6658" width="29.85546875" style="148" customWidth="1"/>
    <col min="6659" max="6660" width="9.7109375" style="148" customWidth="1"/>
    <col min="6661" max="6661" width="10.5703125" style="148" customWidth="1"/>
    <col min="6662" max="6662" width="9.85546875" style="148" customWidth="1"/>
    <col min="6663" max="6664" width="9.7109375" style="148" customWidth="1"/>
    <col min="6665" max="6665" width="9.140625" style="148" customWidth="1"/>
    <col min="6666" max="6912" width="9.140625" style="148"/>
    <col min="6913" max="6913" width="2.7109375" style="148" customWidth="1"/>
    <col min="6914" max="6914" width="29.85546875" style="148" customWidth="1"/>
    <col min="6915" max="6916" width="9.7109375" style="148" customWidth="1"/>
    <col min="6917" max="6917" width="10.5703125" style="148" customWidth="1"/>
    <col min="6918" max="6918" width="9.85546875" style="148" customWidth="1"/>
    <col min="6919" max="6920" width="9.7109375" style="148" customWidth="1"/>
    <col min="6921" max="6921" width="9.140625" style="148" customWidth="1"/>
    <col min="6922" max="7168" width="9.140625" style="148"/>
    <col min="7169" max="7169" width="2.7109375" style="148" customWidth="1"/>
    <col min="7170" max="7170" width="29.85546875" style="148" customWidth="1"/>
    <col min="7171" max="7172" width="9.7109375" style="148" customWidth="1"/>
    <col min="7173" max="7173" width="10.5703125" style="148" customWidth="1"/>
    <col min="7174" max="7174" width="9.85546875" style="148" customWidth="1"/>
    <col min="7175" max="7176" width="9.7109375" style="148" customWidth="1"/>
    <col min="7177" max="7177" width="9.140625" style="148" customWidth="1"/>
    <col min="7178" max="7424" width="9.140625" style="148"/>
    <col min="7425" max="7425" width="2.7109375" style="148" customWidth="1"/>
    <col min="7426" max="7426" width="29.85546875" style="148" customWidth="1"/>
    <col min="7427" max="7428" width="9.7109375" style="148" customWidth="1"/>
    <col min="7429" max="7429" width="10.5703125" style="148" customWidth="1"/>
    <col min="7430" max="7430" width="9.85546875" style="148" customWidth="1"/>
    <col min="7431" max="7432" width="9.7109375" style="148" customWidth="1"/>
    <col min="7433" max="7433" width="9.140625" style="148" customWidth="1"/>
    <col min="7434" max="7680" width="9.140625" style="148"/>
    <col min="7681" max="7681" width="2.7109375" style="148" customWidth="1"/>
    <col min="7682" max="7682" width="29.85546875" style="148" customWidth="1"/>
    <col min="7683" max="7684" width="9.7109375" style="148" customWidth="1"/>
    <col min="7685" max="7685" width="10.5703125" style="148" customWidth="1"/>
    <col min="7686" max="7686" width="9.85546875" style="148" customWidth="1"/>
    <col min="7687" max="7688" width="9.7109375" style="148" customWidth="1"/>
    <col min="7689" max="7689" width="9.140625" style="148" customWidth="1"/>
    <col min="7690" max="7936" width="9.140625" style="148"/>
    <col min="7937" max="7937" width="2.7109375" style="148" customWidth="1"/>
    <col min="7938" max="7938" width="29.85546875" style="148" customWidth="1"/>
    <col min="7939" max="7940" width="9.7109375" style="148" customWidth="1"/>
    <col min="7941" max="7941" width="10.5703125" style="148" customWidth="1"/>
    <col min="7942" max="7942" width="9.85546875" style="148" customWidth="1"/>
    <col min="7943" max="7944" width="9.7109375" style="148" customWidth="1"/>
    <col min="7945" max="7945" width="9.140625" style="148" customWidth="1"/>
    <col min="7946" max="8192" width="9.140625" style="148"/>
    <col min="8193" max="8193" width="2.7109375" style="148" customWidth="1"/>
    <col min="8194" max="8194" width="29.85546875" style="148" customWidth="1"/>
    <col min="8195" max="8196" width="9.7109375" style="148" customWidth="1"/>
    <col min="8197" max="8197" width="10.5703125" style="148" customWidth="1"/>
    <col min="8198" max="8198" width="9.85546875" style="148" customWidth="1"/>
    <col min="8199" max="8200" width="9.7109375" style="148" customWidth="1"/>
    <col min="8201" max="8201" width="9.140625" style="148" customWidth="1"/>
    <col min="8202" max="8448" width="9.140625" style="148"/>
    <col min="8449" max="8449" width="2.7109375" style="148" customWidth="1"/>
    <col min="8450" max="8450" width="29.85546875" style="148" customWidth="1"/>
    <col min="8451" max="8452" width="9.7109375" style="148" customWidth="1"/>
    <col min="8453" max="8453" width="10.5703125" style="148" customWidth="1"/>
    <col min="8454" max="8454" width="9.85546875" style="148" customWidth="1"/>
    <col min="8455" max="8456" width="9.7109375" style="148" customWidth="1"/>
    <col min="8457" max="8457" width="9.140625" style="148" customWidth="1"/>
    <col min="8458" max="8704" width="9.140625" style="148"/>
    <col min="8705" max="8705" width="2.7109375" style="148" customWidth="1"/>
    <col min="8706" max="8706" width="29.85546875" style="148" customWidth="1"/>
    <col min="8707" max="8708" width="9.7109375" style="148" customWidth="1"/>
    <col min="8709" max="8709" width="10.5703125" style="148" customWidth="1"/>
    <col min="8710" max="8710" width="9.85546875" style="148" customWidth="1"/>
    <col min="8711" max="8712" width="9.7109375" style="148" customWidth="1"/>
    <col min="8713" max="8713" width="9.140625" style="148" customWidth="1"/>
    <col min="8714" max="8960" width="9.140625" style="148"/>
    <col min="8961" max="8961" width="2.7109375" style="148" customWidth="1"/>
    <col min="8962" max="8962" width="29.85546875" style="148" customWidth="1"/>
    <col min="8963" max="8964" width="9.7109375" style="148" customWidth="1"/>
    <col min="8965" max="8965" width="10.5703125" style="148" customWidth="1"/>
    <col min="8966" max="8966" width="9.85546875" style="148" customWidth="1"/>
    <col min="8967" max="8968" width="9.7109375" style="148" customWidth="1"/>
    <col min="8969" max="8969" width="9.140625" style="148" customWidth="1"/>
    <col min="8970" max="9216" width="9.140625" style="148"/>
    <col min="9217" max="9217" width="2.7109375" style="148" customWidth="1"/>
    <col min="9218" max="9218" width="29.85546875" style="148" customWidth="1"/>
    <col min="9219" max="9220" width="9.7109375" style="148" customWidth="1"/>
    <col min="9221" max="9221" width="10.5703125" style="148" customWidth="1"/>
    <col min="9222" max="9222" width="9.85546875" style="148" customWidth="1"/>
    <col min="9223" max="9224" width="9.7109375" style="148" customWidth="1"/>
    <col min="9225" max="9225" width="9.140625" style="148" customWidth="1"/>
    <col min="9226" max="9472" width="9.140625" style="148"/>
    <col min="9473" max="9473" width="2.7109375" style="148" customWidth="1"/>
    <col min="9474" max="9474" width="29.85546875" style="148" customWidth="1"/>
    <col min="9475" max="9476" width="9.7109375" style="148" customWidth="1"/>
    <col min="9477" max="9477" width="10.5703125" style="148" customWidth="1"/>
    <col min="9478" max="9478" width="9.85546875" style="148" customWidth="1"/>
    <col min="9479" max="9480" width="9.7109375" style="148" customWidth="1"/>
    <col min="9481" max="9481" width="9.140625" style="148" customWidth="1"/>
    <col min="9482" max="9728" width="9.140625" style="148"/>
    <col min="9729" max="9729" width="2.7109375" style="148" customWidth="1"/>
    <col min="9730" max="9730" width="29.85546875" style="148" customWidth="1"/>
    <col min="9731" max="9732" width="9.7109375" style="148" customWidth="1"/>
    <col min="9733" max="9733" width="10.5703125" style="148" customWidth="1"/>
    <col min="9734" max="9734" width="9.85546875" style="148" customWidth="1"/>
    <col min="9735" max="9736" width="9.7109375" style="148" customWidth="1"/>
    <col min="9737" max="9737" width="9.140625" style="148" customWidth="1"/>
    <col min="9738" max="9984" width="9.140625" style="148"/>
    <col min="9985" max="9985" width="2.7109375" style="148" customWidth="1"/>
    <col min="9986" max="9986" width="29.85546875" style="148" customWidth="1"/>
    <col min="9987" max="9988" width="9.7109375" style="148" customWidth="1"/>
    <col min="9989" max="9989" width="10.5703125" style="148" customWidth="1"/>
    <col min="9990" max="9990" width="9.85546875" style="148" customWidth="1"/>
    <col min="9991" max="9992" width="9.7109375" style="148" customWidth="1"/>
    <col min="9993" max="9993" width="9.140625" style="148" customWidth="1"/>
    <col min="9994" max="10240" width="9.140625" style="148"/>
    <col min="10241" max="10241" width="2.7109375" style="148" customWidth="1"/>
    <col min="10242" max="10242" width="29.85546875" style="148" customWidth="1"/>
    <col min="10243" max="10244" width="9.7109375" style="148" customWidth="1"/>
    <col min="10245" max="10245" width="10.5703125" style="148" customWidth="1"/>
    <col min="10246" max="10246" width="9.85546875" style="148" customWidth="1"/>
    <col min="10247" max="10248" width="9.7109375" style="148" customWidth="1"/>
    <col min="10249" max="10249" width="9.140625" style="148" customWidth="1"/>
    <col min="10250" max="10496" width="9.140625" style="148"/>
    <col min="10497" max="10497" width="2.7109375" style="148" customWidth="1"/>
    <col min="10498" max="10498" width="29.85546875" style="148" customWidth="1"/>
    <col min="10499" max="10500" width="9.7109375" style="148" customWidth="1"/>
    <col min="10501" max="10501" width="10.5703125" style="148" customWidth="1"/>
    <col min="10502" max="10502" width="9.85546875" style="148" customWidth="1"/>
    <col min="10503" max="10504" width="9.7109375" style="148" customWidth="1"/>
    <col min="10505" max="10505" width="9.140625" style="148" customWidth="1"/>
    <col min="10506" max="10752" width="9.140625" style="148"/>
    <col min="10753" max="10753" width="2.7109375" style="148" customWidth="1"/>
    <col min="10754" max="10754" width="29.85546875" style="148" customWidth="1"/>
    <col min="10755" max="10756" width="9.7109375" style="148" customWidth="1"/>
    <col min="10757" max="10757" width="10.5703125" style="148" customWidth="1"/>
    <col min="10758" max="10758" width="9.85546875" style="148" customWidth="1"/>
    <col min="10759" max="10760" width="9.7109375" style="148" customWidth="1"/>
    <col min="10761" max="10761" width="9.140625" style="148" customWidth="1"/>
    <col min="10762" max="11008" width="9.140625" style="148"/>
    <col min="11009" max="11009" width="2.7109375" style="148" customWidth="1"/>
    <col min="11010" max="11010" width="29.85546875" style="148" customWidth="1"/>
    <col min="11011" max="11012" width="9.7109375" style="148" customWidth="1"/>
    <col min="11013" max="11013" width="10.5703125" style="148" customWidth="1"/>
    <col min="11014" max="11014" width="9.85546875" style="148" customWidth="1"/>
    <col min="11015" max="11016" width="9.7109375" style="148" customWidth="1"/>
    <col min="11017" max="11017" width="9.140625" style="148" customWidth="1"/>
    <col min="11018" max="11264" width="9.140625" style="148"/>
    <col min="11265" max="11265" width="2.7109375" style="148" customWidth="1"/>
    <col min="11266" max="11266" width="29.85546875" style="148" customWidth="1"/>
    <col min="11267" max="11268" width="9.7109375" style="148" customWidth="1"/>
    <col min="11269" max="11269" width="10.5703125" style="148" customWidth="1"/>
    <col min="11270" max="11270" width="9.85546875" style="148" customWidth="1"/>
    <col min="11271" max="11272" width="9.7109375" style="148" customWidth="1"/>
    <col min="11273" max="11273" width="9.140625" style="148" customWidth="1"/>
    <col min="11274" max="11520" width="9.140625" style="148"/>
    <col min="11521" max="11521" width="2.7109375" style="148" customWidth="1"/>
    <col min="11522" max="11522" width="29.85546875" style="148" customWidth="1"/>
    <col min="11523" max="11524" width="9.7109375" style="148" customWidth="1"/>
    <col min="11525" max="11525" width="10.5703125" style="148" customWidth="1"/>
    <col min="11526" max="11526" width="9.85546875" style="148" customWidth="1"/>
    <col min="11527" max="11528" width="9.7109375" style="148" customWidth="1"/>
    <col min="11529" max="11529" width="9.140625" style="148" customWidth="1"/>
    <col min="11530" max="11776" width="9.140625" style="148"/>
    <col min="11777" max="11777" width="2.7109375" style="148" customWidth="1"/>
    <col min="11778" max="11778" width="29.85546875" style="148" customWidth="1"/>
    <col min="11779" max="11780" width="9.7109375" style="148" customWidth="1"/>
    <col min="11781" max="11781" width="10.5703125" style="148" customWidth="1"/>
    <col min="11782" max="11782" width="9.85546875" style="148" customWidth="1"/>
    <col min="11783" max="11784" width="9.7109375" style="148" customWidth="1"/>
    <col min="11785" max="11785" width="9.140625" style="148" customWidth="1"/>
    <col min="11786" max="12032" width="9.140625" style="148"/>
    <col min="12033" max="12033" width="2.7109375" style="148" customWidth="1"/>
    <col min="12034" max="12034" width="29.85546875" style="148" customWidth="1"/>
    <col min="12035" max="12036" width="9.7109375" style="148" customWidth="1"/>
    <col min="12037" max="12037" width="10.5703125" style="148" customWidth="1"/>
    <col min="12038" max="12038" width="9.85546875" style="148" customWidth="1"/>
    <col min="12039" max="12040" width="9.7109375" style="148" customWidth="1"/>
    <col min="12041" max="12041" width="9.140625" style="148" customWidth="1"/>
    <col min="12042" max="12288" width="9.140625" style="148"/>
    <col min="12289" max="12289" width="2.7109375" style="148" customWidth="1"/>
    <col min="12290" max="12290" width="29.85546875" style="148" customWidth="1"/>
    <col min="12291" max="12292" width="9.7109375" style="148" customWidth="1"/>
    <col min="12293" max="12293" width="10.5703125" style="148" customWidth="1"/>
    <col min="12294" max="12294" width="9.85546875" style="148" customWidth="1"/>
    <col min="12295" max="12296" width="9.7109375" style="148" customWidth="1"/>
    <col min="12297" max="12297" width="9.140625" style="148" customWidth="1"/>
    <col min="12298" max="12544" width="9.140625" style="148"/>
    <col min="12545" max="12545" width="2.7109375" style="148" customWidth="1"/>
    <col min="12546" max="12546" width="29.85546875" style="148" customWidth="1"/>
    <col min="12547" max="12548" width="9.7109375" style="148" customWidth="1"/>
    <col min="12549" max="12549" width="10.5703125" style="148" customWidth="1"/>
    <col min="12550" max="12550" width="9.85546875" style="148" customWidth="1"/>
    <col min="12551" max="12552" width="9.7109375" style="148" customWidth="1"/>
    <col min="12553" max="12553" width="9.140625" style="148" customWidth="1"/>
    <col min="12554" max="12800" width="9.140625" style="148"/>
    <col min="12801" max="12801" width="2.7109375" style="148" customWidth="1"/>
    <col min="12802" max="12802" width="29.85546875" style="148" customWidth="1"/>
    <col min="12803" max="12804" width="9.7109375" style="148" customWidth="1"/>
    <col min="12805" max="12805" width="10.5703125" style="148" customWidth="1"/>
    <col min="12806" max="12806" width="9.85546875" style="148" customWidth="1"/>
    <col min="12807" max="12808" width="9.7109375" style="148" customWidth="1"/>
    <col min="12809" max="12809" width="9.140625" style="148" customWidth="1"/>
    <col min="12810" max="13056" width="9.140625" style="148"/>
    <col min="13057" max="13057" width="2.7109375" style="148" customWidth="1"/>
    <col min="13058" max="13058" width="29.85546875" style="148" customWidth="1"/>
    <col min="13059" max="13060" width="9.7109375" style="148" customWidth="1"/>
    <col min="13061" max="13061" width="10.5703125" style="148" customWidth="1"/>
    <col min="13062" max="13062" width="9.85546875" style="148" customWidth="1"/>
    <col min="13063" max="13064" width="9.7109375" style="148" customWidth="1"/>
    <col min="13065" max="13065" width="9.140625" style="148" customWidth="1"/>
    <col min="13066" max="13312" width="9.140625" style="148"/>
    <col min="13313" max="13313" width="2.7109375" style="148" customWidth="1"/>
    <col min="13314" max="13314" width="29.85546875" style="148" customWidth="1"/>
    <col min="13315" max="13316" width="9.7109375" style="148" customWidth="1"/>
    <col min="13317" max="13317" width="10.5703125" style="148" customWidth="1"/>
    <col min="13318" max="13318" width="9.85546875" style="148" customWidth="1"/>
    <col min="13319" max="13320" width="9.7109375" style="148" customWidth="1"/>
    <col min="13321" max="13321" width="9.140625" style="148" customWidth="1"/>
    <col min="13322" max="13568" width="9.140625" style="148"/>
    <col min="13569" max="13569" width="2.7109375" style="148" customWidth="1"/>
    <col min="13570" max="13570" width="29.85546875" style="148" customWidth="1"/>
    <col min="13571" max="13572" width="9.7109375" style="148" customWidth="1"/>
    <col min="13573" max="13573" width="10.5703125" style="148" customWidth="1"/>
    <col min="13574" max="13574" width="9.85546875" style="148" customWidth="1"/>
    <col min="13575" max="13576" width="9.7109375" style="148" customWidth="1"/>
    <col min="13577" max="13577" width="9.140625" style="148" customWidth="1"/>
    <col min="13578" max="13824" width="9.140625" style="148"/>
    <col min="13825" max="13825" width="2.7109375" style="148" customWidth="1"/>
    <col min="13826" max="13826" width="29.85546875" style="148" customWidth="1"/>
    <col min="13827" max="13828" width="9.7109375" style="148" customWidth="1"/>
    <col min="13829" max="13829" width="10.5703125" style="148" customWidth="1"/>
    <col min="13830" max="13830" width="9.85546875" style="148" customWidth="1"/>
    <col min="13831" max="13832" width="9.7109375" style="148" customWidth="1"/>
    <col min="13833" max="13833" width="9.140625" style="148" customWidth="1"/>
    <col min="13834" max="14080" width="9.140625" style="148"/>
    <col min="14081" max="14081" width="2.7109375" style="148" customWidth="1"/>
    <col min="14082" max="14082" width="29.85546875" style="148" customWidth="1"/>
    <col min="14083" max="14084" width="9.7109375" style="148" customWidth="1"/>
    <col min="14085" max="14085" width="10.5703125" style="148" customWidth="1"/>
    <col min="14086" max="14086" width="9.85546875" style="148" customWidth="1"/>
    <col min="14087" max="14088" width="9.7109375" style="148" customWidth="1"/>
    <col min="14089" max="14089" width="9.140625" style="148" customWidth="1"/>
    <col min="14090" max="14336" width="9.140625" style="148"/>
    <col min="14337" max="14337" width="2.7109375" style="148" customWidth="1"/>
    <col min="14338" max="14338" width="29.85546875" style="148" customWidth="1"/>
    <col min="14339" max="14340" width="9.7109375" style="148" customWidth="1"/>
    <col min="14341" max="14341" width="10.5703125" style="148" customWidth="1"/>
    <col min="14342" max="14342" width="9.85546875" style="148" customWidth="1"/>
    <col min="14343" max="14344" width="9.7109375" style="148" customWidth="1"/>
    <col min="14345" max="14345" width="9.140625" style="148" customWidth="1"/>
    <col min="14346" max="14592" width="9.140625" style="148"/>
    <col min="14593" max="14593" width="2.7109375" style="148" customWidth="1"/>
    <col min="14594" max="14594" width="29.85546875" style="148" customWidth="1"/>
    <col min="14595" max="14596" width="9.7109375" style="148" customWidth="1"/>
    <col min="14597" max="14597" width="10.5703125" style="148" customWidth="1"/>
    <col min="14598" max="14598" width="9.85546875" style="148" customWidth="1"/>
    <col min="14599" max="14600" width="9.7109375" style="148" customWidth="1"/>
    <col min="14601" max="14601" width="9.140625" style="148" customWidth="1"/>
    <col min="14602" max="14848" width="9.140625" style="148"/>
    <col min="14849" max="14849" width="2.7109375" style="148" customWidth="1"/>
    <col min="14850" max="14850" width="29.85546875" style="148" customWidth="1"/>
    <col min="14851" max="14852" width="9.7109375" style="148" customWidth="1"/>
    <col min="14853" max="14853" width="10.5703125" style="148" customWidth="1"/>
    <col min="14854" max="14854" width="9.85546875" style="148" customWidth="1"/>
    <col min="14855" max="14856" width="9.7109375" style="148" customWidth="1"/>
    <col min="14857" max="14857" width="9.140625" style="148" customWidth="1"/>
    <col min="14858" max="15104" width="9.140625" style="148"/>
    <col min="15105" max="15105" width="2.7109375" style="148" customWidth="1"/>
    <col min="15106" max="15106" width="29.85546875" style="148" customWidth="1"/>
    <col min="15107" max="15108" width="9.7109375" style="148" customWidth="1"/>
    <col min="15109" max="15109" width="10.5703125" style="148" customWidth="1"/>
    <col min="15110" max="15110" width="9.85546875" style="148" customWidth="1"/>
    <col min="15111" max="15112" width="9.7109375" style="148" customWidth="1"/>
    <col min="15113" max="15113" width="9.140625" style="148" customWidth="1"/>
    <col min="15114" max="15360" width="9.140625" style="148"/>
    <col min="15361" max="15361" width="2.7109375" style="148" customWidth="1"/>
    <col min="15362" max="15362" width="29.85546875" style="148" customWidth="1"/>
    <col min="15363" max="15364" width="9.7109375" style="148" customWidth="1"/>
    <col min="15365" max="15365" width="10.5703125" style="148" customWidth="1"/>
    <col min="15366" max="15366" width="9.85546875" style="148" customWidth="1"/>
    <col min="15367" max="15368" width="9.7109375" style="148" customWidth="1"/>
    <col min="15369" max="15369" width="9.140625" style="148" customWidth="1"/>
    <col min="15370" max="15616" width="9.140625" style="148"/>
    <col min="15617" max="15617" width="2.7109375" style="148" customWidth="1"/>
    <col min="15618" max="15618" width="29.85546875" style="148" customWidth="1"/>
    <col min="15619" max="15620" width="9.7109375" style="148" customWidth="1"/>
    <col min="15621" max="15621" width="10.5703125" style="148" customWidth="1"/>
    <col min="15622" max="15622" width="9.85546875" style="148" customWidth="1"/>
    <col min="15623" max="15624" width="9.7109375" style="148" customWidth="1"/>
    <col min="15625" max="15625" width="9.140625" style="148" customWidth="1"/>
    <col min="15626" max="15872" width="9.140625" style="148"/>
    <col min="15873" max="15873" width="2.7109375" style="148" customWidth="1"/>
    <col min="15874" max="15874" width="29.85546875" style="148" customWidth="1"/>
    <col min="15875" max="15876" width="9.7109375" style="148" customWidth="1"/>
    <col min="15877" max="15877" width="10.5703125" style="148" customWidth="1"/>
    <col min="15878" max="15878" width="9.85546875" style="148" customWidth="1"/>
    <col min="15879" max="15880" width="9.7109375" style="148" customWidth="1"/>
    <col min="15881" max="15881" width="9.140625" style="148" customWidth="1"/>
    <col min="15882" max="16128" width="9.140625" style="148"/>
    <col min="16129" max="16129" width="2.7109375" style="148" customWidth="1"/>
    <col min="16130" max="16130" width="29.85546875" style="148" customWidth="1"/>
    <col min="16131" max="16132" width="9.7109375" style="148" customWidth="1"/>
    <col min="16133" max="16133" width="10.5703125" style="148" customWidth="1"/>
    <col min="16134" max="16134" width="9.85546875" style="148" customWidth="1"/>
    <col min="16135" max="16136" width="9.7109375" style="148" customWidth="1"/>
    <col min="16137" max="16137" width="9.140625" style="148" customWidth="1"/>
    <col min="16138" max="16384" width="9.140625" style="148"/>
  </cols>
  <sheetData>
    <row r="1" spans="1:10" s="139" customFormat="1" ht="15" customHeight="1" x14ac:dyDescent="0.25">
      <c r="A1" s="135"/>
      <c r="B1" s="136"/>
      <c r="C1" s="137"/>
      <c r="D1" s="137"/>
      <c r="E1" s="138"/>
      <c r="F1" s="471" t="s">
        <v>95</v>
      </c>
      <c r="G1" s="471"/>
      <c r="H1" s="471"/>
      <c r="I1" s="471"/>
      <c r="J1" s="472"/>
    </row>
    <row r="2" spans="1:10" s="139" customFormat="1" ht="15" customHeight="1" x14ac:dyDescent="0.25">
      <c r="A2" s="135"/>
      <c r="B2" s="140"/>
      <c r="C2" s="141"/>
      <c r="D2" s="141"/>
      <c r="E2" s="142"/>
      <c r="F2" s="473"/>
      <c r="G2" s="473"/>
      <c r="H2" s="473"/>
      <c r="I2" s="473"/>
      <c r="J2" s="474"/>
    </row>
    <row r="3" spans="1:10" s="139" customFormat="1" ht="15" customHeight="1" x14ac:dyDescent="0.25">
      <c r="A3" s="135"/>
      <c r="B3" s="140"/>
      <c r="C3" s="141"/>
      <c r="D3" s="141"/>
      <c r="E3" s="142"/>
      <c r="F3" s="473"/>
      <c r="G3" s="473"/>
      <c r="H3" s="473"/>
      <c r="I3" s="473"/>
      <c r="J3" s="474"/>
    </row>
    <row r="4" spans="1:10" s="139" customFormat="1" ht="15.75" customHeight="1" thickBot="1" x14ac:dyDescent="0.3">
      <c r="A4" s="135"/>
      <c r="B4" s="143"/>
      <c r="C4" s="144"/>
      <c r="D4" s="144"/>
      <c r="E4" s="144"/>
      <c r="F4" s="475"/>
      <c r="G4" s="475"/>
      <c r="H4" s="475"/>
      <c r="I4" s="475"/>
      <c r="J4" s="476"/>
    </row>
    <row r="5" spans="1:10" s="146" customFormat="1" ht="30" customHeight="1" x14ac:dyDescent="0.2">
      <c r="A5" s="145"/>
      <c r="B5" s="711" t="s">
        <v>307</v>
      </c>
      <c r="C5" s="712"/>
      <c r="D5" s="712"/>
      <c r="E5" s="712"/>
      <c r="F5" s="712"/>
      <c r="G5" s="712"/>
      <c r="H5" s="712"/>
      <c r="I5" s="712"/>
      <c r="J5" s="713"/>
    </row>
    <row r="6" spans="1:10" s="146" customFormat="1" ht="30" customHeight="1" x14ac:dyDescent="0.2">
      <c r="A6" s="145"/>
      <c r="B6" s="714" t="s">
        <v>106</v>
      </c>
      <c r="C6" s="715"/>
      <c r="D6" s="715"/>
      <c r="E6" s="715"/>
      <c r="F6" s="715"/>
      <c r="G6" s="715"/>
      <c r="H6" s="715"/>
      <c r="I6" s="715"/>
      <c r="J6" s="716"/>
    </row>
    <row r="7" spans="1:10" s="146" customFormat="1" ht="30" customHeight="1" x14ac:dyDescent="0.2">
      <c r="A7" s="145"/>
      <c r="B7" s="714" t="s">
        <v>301</v>
      </c>
      <c r="C7" s="715"/>
      <c r="D7" s="715"/>
      <c r="E7" s="715"/>
      <c r="F7" s="715"/>
      <c r="G7" s="715"/>
      <c r="H7" s="715"/>
      <c r="I7" s="715"/>
      <c r="J7" s="716"/>
    </row>
    <row r="8" spans="1:10" s="146" customFormat="1" ht="35.25" customHeight="1" x14ac:dyDescent="0.2">
      <c r="A8" s="145"/>
      <c r="B8" s="714" t="s">
        <v>298</v>
      </c>
      <c r="C8" s="715"/>
      <c r="D8" s="715"/>
      <c r="E8" s="715"/>
      <c r="F8" s="715"/>
      <c r="G8" s="715"/>
      <c r="H8" s="715"/>
      <c r="I8" s="715"/>
      <c r="J8" s="716"/>
    </row>
    <row r="9" spans="1:10" s="146" customFormat="1" ht="30" customHeight="1" x14ac:dyDescent="0.2">
      <c r="A9" s="145"/>
      <c r="B9" s="714" t="s">
        <v>107</v>
      </c>
      <c r="C9" s="715"/>
      <c r="D9" s="715"/>
      <c r="E9" s="715"/>
      <c r="F9" s="715"/>
      <c r="G9" s="715"/>
      <c r="H9" s="715"/>
      <c r="I9" s="715"/>
      <c r="J9" s="716"/>
    </row>
    <row r="10" spans="1:10" s="146" customFormat="1" ht="30" customHeight="1" x14ac:dyDescent="0.2">
      <c r="A10" s="145"/>
      <c r="B10" s="714" t="s">
        <v>247</v>
      </c>
      <c r="C10" s="715"/>
      <c r="D10" s="715"/>
      <c r="E10" s="715"/>
      <c r="F10" s="715"/>
      <c r="G10" s="715"/>
      <c r="H10" s="715"/>
      <c r="I10" s="715"/>
      <c r="J10" s="716"/>
    </row>
    <row r="11" spans="1:10" s="146" customFormat="1" ht="30" customHeight="1" x14ac:dyDescent="0.2">
      <c r="A11" s="145"/>
      <c r="B11" s="717" t="s">
        <v>294</v>
      </c>
      <c r="C11" s="718"/>
      <c r="D11" s="718"/>
      <c r="E11" s="718"/>
      <c r="F11" s="718"/>
      <c r="G11" s="718"/>
      <c r="H11" s="718"/>
      <c r="I11" s="718"/>
      <c r="J11" s="719"/>
    </row>
    <row r="12" spans="1:10" s="146" customFormat="1" ht="30" customHeight="1" x14ac:dyDescent="0.2">
      <c r="A12" s="145"/>
      <c r="B12" s="714" t="s">
        <v>108</v>
      </c>
      <c r="C12" s="715"/>
      <c r="D12" s="715"/>
      <c r="E12" s="715"/>
      <c r="F12" s="715"/>
      <c r="G12" s="715"/>
      <c r="H12" s="715"/>
      <c r="I12" s="715"/>
      <c r="J12" s="716"/>
    </row>
    <row r="13" spans="1:10" s="146" customFormat="1" ht="30" customHeight="1" x14ac:dyDescent="0.2">
      <c r="A13" s="145"/>
      <c r="B13" s="714" t="s">
        <v>377</v>
      </c>
      <c r="C13" s="715"/>
      <c r="D13" s="715"/>
      <c r="E13" s="715"/>
      <c r="F13" s="715"/>
      <c r="G13" s="715"/>
      <c r="H13" s="715"/>
      <c r="I13" s="715"/>
      <c r="J13" s="716"/>
    </row>
    <row r="14" spans="1:10" s="146" customFormat="1" ht="30" customHeight="1" x14ac:dyDescent="0.2">
      <c r="A14" s="145"/>
      <c r="B14" s="714" t="s">
        <v>194</v>
      </c>
      <c r="C14" s="715"/>
      <c r="D14" s="715"/>
      <c r="E14" s="715"/>
      <c r="F14" s="715"/>
      <c r="G14" s="715"/>
      <c r="H14" s="715"/>
      <c r="I14" s="715"/>
      <c r="J14" s="716"/>
    </row>
    <row r="15" spans="1:10" s="146" customFormat="1" ht="30" customHeight="1" thickBot="1" x14ac:dyDescent="0.25">
      <c r="A15" s="145"/>
      <c r="B15" s="720" t="s">
        <v>248</v>
      </c>
      <c r="C15" s="721"/>
      <c r="D15" s="721"/>
      <c r="E15" s="721"/>
      <c r="F15" s="721"/>
      <c r="G15" s="721"/>
      <c r="H15" s="721"/>
      <c r="I15" s="721"/>
      <c r="J15" s="722"/>
    </row>
    <row r="16" spans="1:10" x14ac:dyDescent="0.2">
      <c r="A16" s="147"/>
      <c r="B16" s="355" t="s">
        <v>406</v>
      </c>
    </row>
    <row r="18" spans="1:1" x14ac:dyDescent="0.2">
      <c r="A18" s="149"/>
    </row>
    <row r="26" spans="1:1" x14ac:dyDescent="0.2">
      <c r="A26" s="150"/>
    </row>
    <row r="27" spans="1:1" x14ac:dyDescent="0.2">
      <c r="A27" s="151"/>
    </row>
  </sheetData>
  <sheetProtection algorithmName="SHA-512" hashValue="W5FOuMQCuKze5NUxRGnfiiZVkTJpwHnqqsuogegDlU3n1D7IY5Hgu/A3WMzbJXH8lf+cgUzAJj7qwJeHn7fX0g==" saltValue="y2sZA7Nmrs1aVH/H5DLKzA==" spinCount="100000" sheet="1" objects="1" scenarios="1" selectLockedCells="1"/>
  <mergeCells count="12">
    <mergeCell ref="B12:J12"/>
    <mergeCell ref="B13:J13"/>
    <mergeCell ref="B14:J14"/>
    <mergeCell ref="B15:J15"/>
    <mergeCell ref="B11:J11"/>
    <mergeCell ref="B10:J10"/>
    <mergeCell ref="F1:J4"/>
    <mergeCell ref="B5:J5"/>
    <mergeCell ref="B8:J8"/>
    <mergeCell ref="B9:J9"/>
    <mergeCell ref="B6:J6"/>
    <mergeCell ref="B7:J7"/>
  </mergeCells>
  <phoneticPr fontId="4" type="noConversion"/>
  <pageMargins left="0.35" right="0.28999999999999998" top="1" bottom="1" header="0.5" footer="0.5"/>
  <pageSetup scale="7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3"/>
  <sheetViews>
    <sheetView showZeros="0" zoomScale="110" zoomScaleNormal="110" workbookViewId="0">
      <selection activeCell="E4" sqref="E4"/>
    </sheetView>
  </sheetViews>
  <sheetFormatPr defaultRowHeight="15.75" x14ac:dyDescent="0.25"/>
  <cols>
    <col min="1" max="5" width="25.7109375" style="100" customWidth="1"/>
    <col min="6" max="16384" width="9.140625" style="100"/>
  </cols>
  <sheetData>
    <row r="1" spans="1:7" ht="72" customHeight="1" x14ac:dyDescent="0.25">
      <c r="D1" s="348"/>
    </row>
    <row r="2" spans="1:7" ht="17.100000000000001" customHeight="1" x14ac:dyDescent="0.25">
      <c r="D2" s="349"/>
    </row>
    <row r="3" spans="1:7" ht="17.100000000000001" customHeight="1" x14ac:dyDescent="0.25">
      <c r="A3" s="701" t="s">
        <v>145</v>
      </c>
      <c r="B3" s="701"/>
      <c r="D3" s="704" t="s">
        <v>144</v>
      </c>
      <c r="E3" s="704"/>
    </row>
    <row r="4" spans="1:7" ht="17.100000000000001" customHeight="1" x14ac:dyDescent="0.25">
      <c r="A4" s="87" t="s">
        <v>147</v>
      </c>
      <c r="D4" s="92" t="s">
        <v>146</v>
      </c>
      <c r="E4" s="97" t="s">
        <v>171</v>
      </c>
    </row>
    <row r="5" spans="1:7" ht="17.100000000000001" customHeight="1" x14ac:dyDescent="0.25">
      <c r="D5" s="92" t="s">
        <v>148</v>
      </c>
      <c r="E5" s="97"/>
    </row>
    <row r="6" spans="1:7" ht="17.100000000000001" customHeight="1" x14ac:dyDescent="0.25">
      <c r="A6" s="88" t="s">
        <v>366</v>
      </c>
      <c r="B6" s="101">
        <f>'8-Annual Budget'!J17</f>
        <v>0</v>
      </c>
      <c r="C6" s="419"/>
      <c r="D6" s="92" t="s">
        <v>149</v>
      </c>
      <c r="E6" s="98" t="str">
        <f>IF(E5="","",B7+30)</f>
        <v/>
      </c>
      <c r="F6" s="100" t="str">
        <f>IF(F5="","",F5+30)</f>
        <v/>
      </c>
      <c r="G6" s="100" t="str">
        <f>IF(G5="","",G5+30)</f>
        <v/>
      </c>
    </row>
    <row r="7" spans="1:7" ht="17.100000000000001" customHeight="1" x14ac:dyDescent="0.25">
      <c r="A7" s="89" t="s">
        <v>150</v>
      </c>
      <c r="B7" s="415"/>
    </row>
    <row r="8" spans="1:7" ht="17.100000000000001" customHeight="1" x14ac:dyDescent="0.25">
      <c r="A8" s="89" t="s">
        <v>151</v>
      </c>
      <c r="B8" s="702">
        <f>'8-Annual Budget'!C12</f>
        <v>0</v>
      </c>
      <c r="C8" s="702"/>
    </row>
    <row r="9" spans="1:7" ht="17.100000000000001" customHeight="1" x14ac:dyDescent="0.25">
      <c r="A9" s="90" t="s">
        <v>152</v>
      </c>
      <c r="B9" s="99">
        <f>'8-Annual Budget'!J12</f>
        <v>0</v>
      </c>
      <c r="C9" s="102"/>
    </row>
    <row r="10" spans="1:7" ht="17.100000000000001" customHeight="1" x14ac:dyDescent="0.25">
      <c r="A10" s="89" t="s">
        <v>153</v>
      </c>
      <c r="B10" s="707">
        <f>'8-Annual Budget'!C14</f>
        <v>0</v>
      </c>
      <c r="C10" s="707"/>
    </row>
    <row r="11" spans="1:7" ht="17.100000000000001" customHeight="1" x14ac:dyDescent="0.25">
      <c r="A11" s="89" t="s">
        <v>154</v>
      </c>
      <c r="B11" s="432">
        <f>'MH Review Worksheet (year)'!C7</f>
        <v>0</v>
      </c>
      <c r="C11" s="102"/>
    </row>
    <row r="12" spans="1:7" ht="17.100000000000001" customHeight="1" x14ac:dyDescent="0.25">
      <c r="A12" s="433"/>
    </row>
    <row r="13" spans="1:7" ht="17.100000000000001" customHeight="1" x14ac:dyDescent="0.25">
      <c r="A13" s="433" t="s">
        <v>155</v>
      </c>
      <c r="B13" s="702"/>
      <c r="C13" s="702"/>
    </row>
    <row r="14" spans="1:7" ht="17.100000000000001" customHeight="1" x14ac:dyDescent="0.25">
      <c r="A14" s="433"/>
    </row>
    <row r="15" spans="1:7" ht="17.100000000000001" customHeight="1" x14ac:dyDescent="0.25">
      <c r="A15" s="708" t="s">
        <v>156</v>
      </c>
      <c r="B15" s="708"/>
      <c r="C15" s="708"/>
      <c r="D15" s="708"/>
      <c r="E15" s="708"/>
    </row>
    <row r="16" spans="1:7" ht="17.100000000000001" customHeight="1" x14ac:dyDescent="0.25">
      <c r="A16" s="708"/>
      <c r="B16" s="708"/>
      <c r="C16" s="708"/>
      <c r="D16" s="708"/>
      <c r="E16" s="708"/>
    </row>
    <row r="17" spans="1:8" ht="17.100000000000001" customHeight="1" x14ac:dyDescent="0.25">
      <c r="A17" s="706" t="s">
        <v>387</v>
      </c>
      <c r="B17" s="706"/>
      <c r="C17" s="706"/>
      <c r="D17" s="706"/>
      <c r="E17" s="706"/>
    </row>
    <row r="18" spans="1:8" ht="17.100000000000001" customHeight="1" x14ac:dyDescent="0.25">
      <c r="A18" s="706"/>
      <c r="B18" s="706"/>
      <c r="C18" s="706"/>
      <c r="D18" s="706"/>
      <c r="E18" s="706"/>
    </row>
    <row r="19" spans="1:8" ht="17.100000000000001" customHeight="1" x14ac:dyDescent="0.25">
      <c r="A19" s="710"/>
      <c r="B19" s="710"/>
      <c r="C19" s="710"/>
      <c r="D19" s="710"/>
      <c r="E19" s="710"/>
    </row>
    <row r="20" spans="1:8" ht="17.100000000000001" customHeight="1" x14ac:dyDescent="0.25">
      <c r="A20" s="706" t="s">
        <v>385</v>
      </c>
      <c r="B20" s="706"/>
      <c r="C20" s="706"/>
      <c r="D20" s="706"/>
      <c r="E20" s="436">
        <f>'MH Review Worksheet (year)'!C34</f>
        <v>0</v>
      </c>
    </row>
    <row r="21" spans="1:8" ht="17.100000000000001" customHeight="1" x14ac:dyDescent="0.25">
      <c r="A21" s="435"/>
      <c r="B21" s="435"/>
      <c r="C21" s="435"/>
      <c r="D21" s="243"/>
      <c r="E21" s="436"/>
    </row>
    <row r="22" spans="1:8" ht="17.100000000000001" customHeight="1" x14ac:dyDescent="0.25">
      <c r="A22" s="703" t="s">
        <v>386</v>
      </c>
      <c r="B22" s="703"/>
      <c r="C22" s="703"/>
      <c r="D22" s="703"/>
      <c r="E22" s="703"/>
    </row>
    <row r="23" spans="1:8" ht="17.100000000000001" customHeight="1" x14ac:dyDescent="0.25">
      <c r="A23" s="703"/>
      <c r="B23" s="703"/>
      <c r="C23" s="703"/>
      <c r="D23" s="703"/>
      <c r="E23" s="703"/>
    </row>
    <row r="24" spans="1:8" ht="17.100000000000001" customHeight="1" x14ac:dyDescent="0.25">
      <c r="A24" s="90" t="s">
        <v>299</v>
      </c>
      <c r="B24" s="705" t="s">
        <v>381</v>
      </c>
      <c r="C24" s="705"/>
      <c r="D24" s="705"/>
      <c r="E24" s="705"/>
    </row>
    <row r="25" spans="1:8" ht="17.100000000000001" customHeight="1" x14ac:dyDescent="0.25">
      <c r="A25" s="86"/>
      <c r="B25" s="705"/>
      <c r="C25" s="705"/>
      <c r="D25" s="705"/>
      <c r="E25" s="705"/>
    </row>
    <row r="26" spans="1:8" ht="17.100000000000001" customHeight="1" x14ac:dyDescent="0.25">
      <c r="A26" s="86"/>
    </row>
    <row r="27" spans="1:8" ht="17.100000000000001" customHeight="1" x14ac:dyDescent="0.25">
      <c r="A27" s="442" t="s">
        <v>396</v>
      </c>
      <c r="B27" s="709" t="s">
        <v>382</v>
      </c>
      <c r="C27" s="709"/>
      <c r="D27" s="709"/>
      <c r="E27" s="436">
        <f>'8-Annual Budget'!G98</f>
        <v>0</v>
      </c>
    </row>
    <row r="28" spans="1:8" ht="17.100000000000001" customHeight="1" x14ac:dyDescent="0.25">
      <c r="A28" s="242"/>
      <c r="B28" s="437"/>
      <c r="C28" s="437"/>
      <c r="D28" s="437"/>
      <c r="E28" s="436"/>
    </row>
    <row r="29" spans="1:8" ht="17.100000000000001" customHeight="1" x14ac:dyDescent="0.25">
      <c r="B29" s="695" t="s">
        <v>388</v>
      </c>
      <c r="C29" s="695"/>
      <c r="D29" s="455" t="s">
        <v>390</v>
      </c>
      <c r="E29" s="455" t="s">
        <v>389</v>
      </c>
      <c r="F29" s="434"/>
      <c r="G29" s="434"/>
      <c r="H29" s="434"/>
    </row>
    <row r="30" spans="1:8" ht="17.100000000000001" customHeight="1" x14ac:dyDescent="0.25">
      <c r="B30" s="696"/>
      <c r="C30" s="697"/>
      <c r="D30" s="440"/>
      <c r="E30" s="441"/>
    </row>
    <row r="31" spans="1:8" ht="17.100000000000001" customHeight="1" x14ac:dyDescent="0.25">
      <c r="B31" s="698"/>
      <c r="C31" s="699"/>
      <c r="D31" s="438"/>
      <c r="E31" s="103"/>
    </row>
    <row r="32" spans="1:8" ht="17.100000000000001" customHeight="1" x14ac:dyDescent="0.25">
      <c r="B32" s="698"/>
      <c r="C32" s="699"/>
      <c r="D32" s="438"/>
      <c r="E32" s="103"/>
    </row>
    <row r="33" spans="1:5" ht="17.100000000000001" customHeight="1" x14ac:dyDescent="0.25">
      <c r="B33" s="693"/>
      <c r="C33" s="694"/>
      <c r="D33" s="439"/>
      <c r="E33" s="103"/>
    </row>
    <row r="34" spans="1:5" ht="17.100000000000001" customHeight="1" x14ac:dyDescent="0.25">
      <c r="B34" s="693"/>
      <c r="C34" s="694"/>
      <c r="D34" s="439"/>
      <c r="E34" s="103"/>
    </row>
    <row r="35" spans="1:5" ht="17.100000000000001" customHeight="1" x14ac:dyDescent="0.25">
      <c r="A35" s="93"/>
      <c r="B35" s="93"/>
      <c r="C35" s="94"/>
      <c r="D35" s="104"/>
    </row>
    <row r="36" spans="1:5" ht="17.100000000000001" customHeight="1" x14ac:dyDescent="0.25">
      <c r="A36" s="90" t="s">
        <v>395</v>
      </c>
      <c r="B36" s="692" t="s">
        <v>384</v>
      </c>
      <c r="C36" s="692"/>
      <c r="D36" s="692"/>
      <c r="E36" s="692"/>
    </row>
    <row r="37" spans="1:5" ht="17.100000000000001" customHeight="1" x14ac:dyDescent="0.25">
      <c r="B37" s="95" t="s">
        <v>157</v>
      </c>
    </row>
    <row r="38" spans="1:5" ht="17.100000000000001" customHeight="1" x14ac:dyDescent="0.25">
      <c r="B38" s="95" t="s">
        <v>383</v>
      </c>
    </row>
    <row r="39" spans="1:5" ht="17.100000000000001" customHeight="1" x14ac:dyDescent="0.25">
      <c r="B39" s="95" t="s">
        <v>158</v>
      </c>
    </row>
    <row r="40" spans="1:5" ht="17.100000000000001" customHeight="1" x14ac:dyDescent="0.25">
      <c r="A40" s="91"/>
    </row>
    <row r="41" spans="1:5" ht="17.100000000000001" customHeight="1" x14ac:dyDescent="0.25">
      <c r="A41" s="96" t="s">
        <v>159</v>
      </c>
    </row>
    <row r="42" spans="1:5" ht="17.100000000000001" customHeight="1" x14ac:dyDescent="0.25">
      <c r="A42" s="433"/>
    </row>
    <row r="43" spans="1:5" ht="65.099999999999994" customHeight="1" x14ac:dyDescent="0.25">
      <c r="A43" s="691" t="s">
        <v>394</v>
      </c>
      <c r="B43" s="691"/>
      <c r="C43" s="691"/>
      <c r="D43" s="691"/>
      <c r="E43" s="691"/>
    </row>
    <row r="44" spans="1:5" ht="65.099999999999994" customHeight="1" x14ac:dyDescent="0.25">
      <c r="A44" s="691" t="s">
        <v>391</v>
      </c>
      <c r="B44" s="691"/>
      <c r="C44" s="691"/>
      <c r="D44" s="691"/>
      <c r="E44" s="691"/>
    </row>
    <row r="45" spans="1:5" ht="65.099999999999994" customHeight="1" x14ac:dyDescent="0.25">
      <c r="A45" s="691" t="s">
        <v>392</v>
      </c>
      <c r="B45" s="691"/>
      <c r="C45" s="691"/>
      <c r="D45" s="691"/>
      <c r="E45" s="691"/>
    </row>
    <row r="46" spans="1:5" ht="65.099999999999994" customHeight="1" x14ac:dyDescent="0.25">
      <c r="A46" s="691" t="s">
        <v>393</v>
      </c>
      <c r="B46" s="691"/>
      <c r="C46" s="691"/>
      <c r="D46" s="691"/>
      <c r="E46" s="691"/>
    </row>
    <row r="47" spans="1:5" ht="65.099999999999994" customHeight="1" x14ac:dyDescent="0.25">
      <c r="A47" s="691" t="s">
        <v>161</v>
      </c>
      <c r="B47" s="691"/>
      <c r="C47" s="691"/>
      <c r="D47" s="691"/>
      <c r="E47" s="691"/>
    </row>
    <row r="48" spans="1:5" ht="65.099999999999994" customHeight="1" x14ac:dyDescent="0.25">
      <c r="A48" s="691" t="s">
        <v>161</v>
      </c>
      <c r="B48" s="691"/>
      <c r="C48" s="691"/>
      <c r="D48" s="691"/>
      <c r="E48" s="691"/>
    </row>
    <row r="49" spans="1:5" ht="65.099999999999994" customHeight="1" x14ac:dyDescent="0.25">
      <c r="A49" s="691" t="s">
        <v>161</v>
      </c>
      <c r="B49" s="691"/>
      <c r="C49" s="691"/>
      <c r="D49" s="691"/>
      <c r="E49" s="691"/>
    </row>
    <row r="50" spans="1:5" ht="65.099999999999994" customHeight="1" x14ac:dyDescent="0.25">
      <c r="A50" s="691" t="s">
        <v>161</v>
      </c>
      <c r="B50" s="691"/>
      <c r="C50" s="691"/>
      <c r="D50" s="691"/>
      <c r="E50" s="691"/>
    </row>
    <row r="51" spans="1:5" ht="65.099999999999994" customHeight="1" x14ac:dyDescent="0.25">
      <c r="A51" s="691" t="s">
        <v>161</v>
      </c>
      <c r="B51" s="691"/>
      <c r="C51" s="691"/>
      <c r="D51" s="691"/>
      <c r="E51" s="691"/>
    </row>
    <row r="52" spans="1:5" ht="65.099999999999994" customHeight="1" x14ac:dyDescent="0.25">
      <c r="A52" s="691" t="s">
        <v>161</v>
      </c>
      <c r="B52" s="691"/>
      <c r="C52" s="691"/>
      <c r="D52" s="691"/>
      <c r="E52" s="691"/>
    </row>
    <row r="53" spans="1:5" x14ac:dyDescent="0.25">
      <c r="A53" s="700" t="s">
        <v>160</v>
      </c>
      <c r="B53" s="700"/>
      <c r="C53" s="700"/>
      <c r="D53" s="700"/>
      <c r="E53" s="700"/>
    </row>
  </sheetData>
  <sheetProtection algorithmName="SHA-512" hashValue="CwmCObVrHgtKkRCKzJP59xGO0qxfznbks4QsAIxl57sblcyvp2XSjE88aDJJUxJClj0+3rVfZ+3nAkBSIwoVsQ==" saltValue="WaYcvj7lUF6h2xJ3k+ezeA==" spinCount="100000" sheet="1" objects="1" scenarios="1"/>
  <mergeCells count="31">
    <mergeCell ref="A53:E53"/>
    <mergeCell ref="A3:B3"/>
    <mergeCell ref="B13:C13"/>
    <mergeCell ref="A22:E23"/>
    <mergeCell ref="D3:E3"/>
    <mergeCell ref="B24:E25"/>
    <mergeCell ref="A46:E46"/>
    <mergeCell ref="A20:D20"/>
    <mergeCell ref="B8:C8"/>
    <mergeCell ref="B10:C10"/>
    <mergeCell ref="A15:E15"/>
    <mergeCell ref="A16:E16"/>
    <mergeCell ref="A17:E18"/>
    <mergeCell ref="B27:D27"/>
    <mergeCell ref="A19:E19"/>
    <mergeCell ref="A52:E52"/>
    <mergeCell ref="B29:C29"/>
    <mergeCell ref="B30:C30"/>
    <mergeCell ref="B31:C31"/>
    <mergeCell ref="B32:C32"/>
    <mergeCell ref="B33:C33"/>
    <mergeCell ref="B34:C34"/>
    <mergeCell ref="A47:E47"/>
    <mergeCell ref="A48:E48"/>
    <mergeCell ref="A49:E49"/>
    <mergeCell ref="A50:E50"/>
    <mergeCell ref="A51:E51"/>
    <mergeCell ref="B36:E36"/>
    <mergeCell ref="A43:E43"/>
    <mergeCell ref="A44:E44"/>
    <mergeCell ref="A45:E45"/>
  </mergeCells>
  <pageMargins left="0.7" right="0.7" top="0.75" bottom="0.75" header="0.3" footer="0.3"/>
  <pageSetup scale="71" fitToHeight="2" orientation="portrait" r:id="rId1"/>
  <rowBreaks count="1" manualBreakCount="1">
    <brk id="40" max="4"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38"/>
  <sheetViews>
    <sheetView workbookViewId="0">
      <selection activeCell="L15" sqref="L15"/>
    </sheetView>
  </sheetViews>
  <sheetFormatPr defaultRowHeight="15" x14ac:dyDescent="0.25"/>
  <cols>
    <col min="1" max="2" width="9.140625" style="374"/>
    <col min="3" max="3" width="25" style="374" customWidth="1"/>
    <col min="4" max="5" width="9.140625" style="374"/>
    <col min="6" max="7" width="9.140625" style="149"/>
    <col min="8" max="8" width="27.28515625" style="149" bestFit="1" customWidth="1"/>
    <col min="9" max="9" width="9.140625" style="149"/>
    <col min="10" max="10" width="17.28515625" style="149" bestFit="1" customWidth="1"/>
    <col min="11" max="11" width="9.140625" style="149"/>
    <col min="12" max="12" width="14" style="149" bestFit="1" customWidth="1"/>
    <col min="13" max="16384" width="9.140625" style="149"/>
  </cols>
  <sheetData>
    <row r="1" spans="1:12" x14ac:dyDescent="0.25">
      <c r="A1" s="149" t="b">
        <v>0</v>
      </c>
      <c r="B1" s="139"/>
      <c r="C1" s="139"/>
      <c r="D1" s="139"/>
      <c r="E1" s="139"/>
    </row>
    <row r="2" spans="1:12" x14ac:dyDescent="0.25">
      <c r="A2" s="139"/>
      <c r="B2" s="139"/>
      <c r="C2" s="139"/>
      <c r="D2" s="139"/>
      <c r="E2" s="139"/>
    </row>
    <row r="3" spans="1:12" x14ac:dyDescent="0.25">
      <c r="A3" s="139"/>
      <c r="B3" s="139"/>
      <c r="C3" s="139"/>
      <c r="D3" s="139"/>
      <c r="E3" s="139"/>
    </row>
    <row r="4" spans="1:12" x14ac:dyDescent="0.25">
      <c r="A4" s="139"/>
      <c r="B4" s="139"/>
      <c r="C4" s="139"/>
      <c r="D4" s="139"/>
      <c r="E4" s="139"/>
    </row>
    <row r="5" spans="1:12" x14ac:dyDescent="0.25">
      <c r="A5" s="139"/>
      <c r="B5" s="139"/>
      <c r="C5" s="139"/>
      <c r="D5" s="139"/>
      <c r="E5" s="139"/>
    </row>
    <row r="6" spans="1:12" x14ac:dyDescent="0.25">
      <c r="A6" s="139"/>
      <c r="B6" s="139"/>
      <c r="C6" s="139"/>
      <c r="D6" s="139"/>
      <c r="E6" s="139"/>
    </row>
    <row r="7" spans="1:12" x14ac:dyDescent="0.25">
      <c r="A7" s="139"/>
      <c r="B7" s="139"/>
      <c r="C7" s="139"/>
      <c r="D7" s="139"/>
      <c r="E7" s="139"/>
    </row>
    <row r="8" spans="1:12" x14ac:dyDescent="0.25">
      <c r="A8" s="139"/>
      <c r="B8" s="139"/>
      <c r="C8" s="139"/>
      <c r="D8" s="139"/>
      <c r="E8" s="139"/>
    </row>
    <row r="9" spans="1:12" x14ac:dyDescent="0.25">
      <c r="H9" s="139" t="s">
        <v>315</v>
      </c>
      <c r="J9" s="149" t="s">
        <v>341</v>
      </c>
      <c r="L9" s="149" t="s">
        <v>352</v>
      </c>
    </row>
    <row r="10" spans="1:12" x14ac:dyDescent="0.25">
      <c r="D10" s="374" t="s">
        <v>72</v>
      </c>
      <c r="H10" s="139" t="s">
        <v>316</v>
      </c>
      <c r="J10" s="149" t="s">
        <v>349</v>
      </c>
      <c r="L10" s="149" t="s">
        <v>353</v>
      </c>
    </row>
    <row r="11" spans="1:12" x14ac:dyDescent="0.25">
      <c r="B11" s="375">
        <v>0.3</v>
      </c>
      <c r="D11" s="374" t="s">
        <v>73</v>
      </c>
      <c r="H11" s="139" t="s">
        <v>317</v>
      </c>
      <c r="J11" s="149" t="s">
        <v>350</v>
      </c>
      <c r="L11" s="149" t="s">
        <v>354</v>
      </c>
    </row>
    <row r="12" spans="1:12" x14ac:dyDescent="0.25">
      <c r="B12" s="375" t="s">
        <v>370</v>
      </c>
      <c r="D12" s="374" t="s">
        <v>74</v>
      </c>
      <c r="H12" s="139" t="s">
        <v>318</v>
      </c>
      <c r="J12" s="149" t="s">
        <v>404</v>
      </c>
    </row>
    <row r="13" spans="1:12" x14ac:dyDescent="0.25">
      <c r="B13" s="375">
        <v>0.4</v>
      </c>
      <c r="D13" s="374" t="s">
        <v>75</v>
      </c>
      <c r="H13" s="139" t="s">
        <v>319</v>
      </c>
      <c r="J13" s="149" t="s">
        <v>342</v>
      </c>
    </row>
    <row r="14" spans="1:12" x14ac:dyDescent="0.25">
      <c r="B14" s="375" t="s">
        <v>178</v>
      </c>
      <c r="D14" s="374" t="s">
        <v>78</v>
      </c>
      <c r="H14" s="139" t="s">
        <v>320</v>
      </c>
      <c r="J14" s="149" t="s">
        <v>343</v>
      </c>
    </row>
    <row r="15" spans="1:12" x14ac:dyDescent="0.25">
      <c r="B15" s="375">
        <v>0.5</v>
      </c>
      <c r="H15" s="139" t="s">
        <v>321</v>
      </c>
      <c r="J15" s="149" t="s">
        <v>344</v>
      </c>
    </row>
    <row r="16" spans="1:12" x14ac:dyDescent="0.25">
      <c r="B16" s="375" t="s">
        <v>179</v>
      </c>
      <c r="D16" s="374" t="s">
        <v>72</v>
      </c>
      <c r="H16" s="139" t="s">
        <v>322</v>
      </c>
      <c r="J16" s="149" t="s">
        <v>345</v>
      </c>
    </row>
    <row r="17" spans="2:10" x14ac:dyDescent="0.25">
      <c r="B17" s="375">
        <v>0.6</v>
      </c>
      <c r="D17" s="374" t="s">
        <v>184</v>
      </c>
      <c r="H17" s="139" t="s">
        <v>323</v>
      </c>
      <c r="J17" s="149" t="s">
        <v>346</v>
      </c>
    </row>
    <row r="18" spans="2:10" x14ac:dyDescent="0.25">
      <c r="B18" s="375" t="s">
        <v>180</v>
      </c>
      <c r="D18" s="374" t="s">
        <v>73</v>
      </c>
      <c r="H18" s="139" t="s">
        <v>324</v>
      </c>
      <c r="J18" s="149" t="s">
        <v>351</v>
      </c>
    </row>
    <row r="19" spans="2:10" x14ac:dyDescent="0.25">
      <c r="B19" s="374" t="s">
        <v>50</v>
      </c>
      <c r="D19" s="374" t="s">
        <v>185</v>
      </c>
      <c r="H19" s="139" t="s">
        <v>325</v>
      </c>
      <c r="J19" s="149" t="s">
        <v>347</v>
      </c>
    </row>
    <row r="20" spans="2:10" x14ac:dyDescent="0.25">
      <c r="B20" s="374" t="s">
        <v>51</v>
      </c>
      <c r="D20" s="374" t="s">
        <v>74</v>
      </c>
      <c r="H20" s="139" t="s">
        <v>326</v>
      </c>
      <c r="J20" s="149" t="s">
        <v>348</v>
      </c>
    </row>
    <row r="21" spans="2:10" x14ac:dyDescent="0.25">
      <c r="B21" s="374" t="s">
        <v>52</v>
      </c>
      <c r="D21" s="374" t="s">
        <v>186</v>
      </c>
      <c r="H21" s="139" t="s">
        <v>327</v>
      </c>
    </row>
    <row r="22" spans="2:10" x14ac:dyDescent="0.25">
      <c r="B22" s="374" t="s">
        <v>53</v>
      </c>
      <c r="D22" s="374" t="s">
        <v>75</v>
      </c>
      <c r="H22" s="139" t="s">
        <v>328</v>
      </c>
    </row>
    <row r="23" spans="2:10" x14ac:dyDescent="0.25">
      <c r="B23" s="374" t="s">
        <v>54</v>
      </c>
      <c r="D23" s="374" t="s">
        <v>187</v>
      </c>
      <c r="H23" s="139" t="s">
        <v>329</v>
      </c>
    </row>
    <row r="24" spans="2:10" x14ac:dyDescent="0.25">
      <c r="B24" s="374" t="s">
        <v>55</v>
      </c>
      <c r="D24" s="374" t="s">
        <v>78</v>
      </c>
      <c r="H24" s="139" t="s">
        <v>330</v>
      </c>
    </row>
    <row r="25" spans="2:10" x14ac:dyDescent="0.25">
      <c r="B25" s="374" t="s">
        <v>56</v>
      </c>
      <c r="D25" s="374" t="s">
        <v>188</v>
      </c>
      <c r="H25" s="139" t="s">
        <v>331</v>
      </c>
    </row>
    <row r="26" spans="2:10" x14ac:dyDescent="0.25">
      <c r="B26" s="374" t="s">
        <v>57</v>
      </c>
      <c r="H26" s="139" t="s">
        <v>332</v>
      </c>
    </row>
    <row r="27" spans="2:10" x14ac:dyDescent="0.25">
      <c r="B27" s="374" t="s">
        <v>58</v>
      </c>
      <c r="H27" s="139" t="s">
        <v>333</v>
      </c>
    </row>
    <row r="28" spans="2:10" x14ac:dyDescent="0.25">
      <c r="B28" s="374" t="s">
        <v>59</v>
      </c>
    </row>
    <row r="29" spans="2:10" x14ac:dyDescent="0.25">
      <c r="B29" s="374" t="s">
        <v>60</v>
      </c>
    </row>
    <row r="30" spans="2:10" x14ac:dyDescent="0.25">
      <c r="B30" s="374" t="s">
        <v>61</v>
      </c>
    </row>
    <row r="31" spans="2:10" x14ac:dyDescent="0.25">
      <c r="B31" s="374" t="s">
        <v>62</v>
      </c>
    </row>
    <row r="32" spans="2:10" x14ac:dyDescent="0.25">
      <c r="B32" s="374" t="s">
        <v>63</v>
      </c>
    </row>
    <row r="33" spans="2:2" x14ac:dyDescent="0.25">
      <c r="B33" s="374" t="s">
        <v>64</v>
      </c>
    </row>
    <row r="34" spans="2:2" x14ac:dyDescent="0.25">
      <c r="B34" s="374" t="s">
        <v>65</v>
      </c>
    </row>
    <row r="35" spans="2:2" x14ac:dyDescent="0.25">
      <c r="B35" s="375">
        <v>0.8</v>
      </c>
    </row>
    <row r="36" spans="2:2" x14ac:dyDescent="0.25">
      <c r="B36" s="374" t="s">
        <v>172</v>
      </c>
    </row>
    <row r="37" spans="2:2" x14ac:dyDescent="0.25">
      <c r="B37" s="374" t="s">
        <v>173</v>
      </c>
    </row>
    <row r="38" spans="2:2" x14ac:dyDescent="0.25">
      <c r="B38" s="374"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53"/>
  <sheetViews>
    <sheetView zoomScale="110" zoomScaleNormal="110" workbookViewId="0">
      <selection activeCell="C9" sqref="C9:G9"/>
    </sheetView>
  </sheetViews>
  <sheetFormatPr defaultRowHeight="15" x14ac:dyDescent="0.25"/>
  <cols>
    <col min="1" max="1" width="2.7109375" style="9" customWidth="1"/>
    <col min="2" max="2" width="29.7109375" style="9" customWidth="1"/>
    <col min="3" max="3" width="12.85546875" style="9" customWidth="1"/>
    <col min="4" max="4" width="12.42578125" style="9" customWidth="1"/>
    <col min="5" max="6" width="9.140625" style="9"/>
    <col min="7" max="7" width="13.42578125" style="9" customWidth="1"/>
    <col min="8" max="8" width="12.42578125" style="9" customWidth="1"/>
    <col min="9" max="9" width="10" style="9" customWidth="1"/>
    <col min="10" max="10" width="16.140625" style="9" customWidth="1"/>
    <col min="59" max="16384" width="9.140625" style="9"/>
  </cols>
  <sheetData>
    <row r="1" spans="1:58" x14ac:dyDescent="0.25">
      <c r="A1" s="30"/>
      <c r="B1" s="34"/>
      <c r="C1" s="35"/>
      <c r="D1" s="35"/>
      <c r="E1" s="36"/>
      <c r="F1" s="471" t="s">
        <v>340</v>
      </c>
      <c r="G1" s="471"/>
      <c r="H1" s="471"/>
      <c r="I1" s="471"/>
      <c r="J1" s="472"/>
    </row>
    <row r="2" spans="1:58" x14ac:dyDescent="0.25">
      <c r="A2" s="30"/>
      <c r="B2" s="37"/>
      <c r="C2" s="38"/>
      <c r="D2" s="38"/>
      <c r="E2" s="39"/>
      <c r="F2" s="473"/>
      <c r="G2" s="473"/>
      <c r="H2" s="473"/>
      <c r="I2" s="473"/>
      <c r="J2" s="474"/>
    </row>
    <row r="3" spans="1:58" x14ac:dyDescent="0.25">
      <c r="A3" s="30"/>
      <c r="B3" s="37"/>
      <c r="C3" s="38"/>
      <c r="D3" s="38"/>
      <c r="E3" s="39"/>
      <c r="F3" s="473"/>
      <c r="G3" s="473"/>
      <c r="H3" s="473"/>
      <c r="I3" s="473"/>
      <c r="J3" s="474"/>
    </row>
    <row r="4" spans="1:58" ht="9.75" customHeight="1" thickBot="1" x14ac:dyDescent="0.3">
      <c r="A4" s="30"/>
      <c r="B4" s="40"/>
      <c r="C4" s="41"/>
      <c r="D4" s="41"/>
      <c r="E4" s="42"/>
      <c r="F4" s="475"/>
      <c r="G4" s="475"/>
      <c r="H4" s="475"/>
      <c r="I4" s="475"/>
      <c r="J4" s="476"/>
    </row>
    <row r="5" spans="1:58" s="2" customFormat="1" ht="15" customHeight="1" x14ac:dyDescent="0.25">
      <c r="A5" s="20"/>
      <c r="B5" s="723" t="s">
        <v>86</v>
      </c>
      <c r="C5" s="724"/>
      <c r="D5" s="724"/>
      <c r="E5" s="724"/>
      <c r="F5" s="724"/>
      <c r="G5" s="724"/>
      <c r="H5" s="724"/>
      <c r="I5" s="724"/>
      <c r="J5" s="72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row>
    <row r="6" spans="1:58" s="2" customFormat="1" ht="45.75" customHeight="1" x14ac:dyDescent="0.25">
      <c r="A6" s="20"/>
      <c r="B6" s="726" t="s">
        <v>362</v>
      </c>
      <c r="C6" s="727"/>
      <c r="D6" s="727"/>
      <c r="E6" s="727"/>
      <c r="F6" s="727"/>
      <c r="G6" s="727"/>
      <c r="H6" s="727"/>
      <c r="I6" s="727"/>
      <c r="J6" s="728"/>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row>
    <row r="7" spans="1:58" s="2" customFormat="1" ht="15" customHeight="1" x14ac:dyDescent="0.25">
      <c r="A7" s="20"/>
      <c r="B7" s="726" t="s">
        <v>103</v>
      </c>
      <c r="C7" s="727"/>
      <c r="D7" s="727"/>
      <c r="E7" s="727"/>
      <c r="F7" s="727"/>
      <c r="G7" s="727"/>
      <c r="H7" s="727"/>
      <c r="I7" s="727"/>
      <c r="J7" s="728"/>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row>
    <row r="8" spans="1:58" s="2" customFormat="1" ht="15" customHeight="1" thickBot="1" x14ac:dyDescent="0.3">
      <c r="A8" s="20"/>
      <c r="B8" s="729" t="s">
        <v>113</v>
      </c>
      <c r="C8" s="730"/>
      <c r="D8" s="730"/>
      <c r="E8" s="730"/>
      <c r="F8" s="730"/>
      <c r="G8" s="730"/>
      <c r="H8" s="730"/>
      <c r="I8" s="730"/>
      <c r="J8" s="731"/>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row>
    <row r="9" spans="1:58" s="2" customFormat="1" x14ac:dyDescent="0.25">
      <c r="A9" s="130"/>
      <c r="B9" s="256" t="s">
        <v>79</v>
      </c>
      <c r="C9" s="480"/>
      <c r="D9" s="481"/>
      <c r="E9" s="481"/>
      <c r="F9" s="481"/>
      <c r="G9" s="482"/>
      <c r="H9" s="170" t="s">
        <v>80</v>
      </c>
      <c r="I9" s="171"/>
      <c r="J9" s="257"/>
    </row>
    <row r="10" spans="1:58" s="2" customFormat="1" ht="15" customHeight="1" x14ac:dyDescent="0.25">
      <c r="A10" s="130"/>
      <c r="B10" s="258" t="s">
        <v>134</v>
      </c>
      <c r="C10" s="483"/>
      <c r="D10" s="484"/>
      <c r="E10" s="484"/>
      <c r="F10" s="484"/>
      <c r="G10" s="485"/>
      <c r="H10" s="486" t="s">
        <v>81</v>
      </c>
      <c r="I10" s="487"/>
      <c r="J10" s="259"/>
      <c r="K10"/>
      <c r="L10"/>
      <c r="M10"/>
      <c r="N10"/>
      <c r="O10"/>
      <c r="P10"/>
    </row>
    <row r="11" spans="1:58" s="2" customFormat="1" ht="15" customHeight="1" x14ac:dyDescent="0.25">
      <c r="A11" s="130"/>
      <c r="B11" s="260" t="s">
        <v>83</v>
      </c>
      <c r="C11" s="483"/>
      <c r="D11" s="484"/>
      <c r="E11" s="484"/>
      <c r="F11" s="484"/>
      <c r="G11" s="485"/>
      <c r="H11" s="488" t="s">
        <v>88</v>
      </c>
      <c r="I11" s="489"/>
      <c r="J11" s="490"/>
      <c r="K11"/>
      <c r="L11"/>
      <c r="M11"/>
      <c r="N11"/>
      <c r="O11"/>
      <c r="P11"/>
    </row>
    <row r="12" spans="1:58" s="2" customFormat="1" ht="15" customHeight="1" x14ac:dyDescent="0.25">
      <c r="A12" s="130"/>
      <c r="B12" s="261" t="s">
        <v>89</v>
      </c>
      <c r="C12" s="494"/>
      <c r="D12" s="495"/>
      <c r="E12" s="495"/>
      <c r="F12" s="495"/>
      <c r="G12" s="496"/>
      <c r="H12" s="491"/>
      <c r="I12" s="492"/>
      <c r="J12" s="493"/>
      <c r="K12"/>
      <c r="L12"/>
      <c r="M12"/>
      <c r="N12"/>
    </row>
    <row r="13" spans="1:58" s="2" customFormat="1" ht="15" customHeight="1" x14ac:dyDescent="0.25">
      <c r="A13" s="130"/>
      <c r="B13" s="262" t="s">
        <v>84</v>
      </c>
      <c r="C13" s="497"/>
      <c r="D13" s="498"/>
      <c r="E13" s="498"/>
      <c r="F13" s="498"/>
      <c r="G13" s="499"/>
      <c r="H13" s="500" t="s">
        <v>90</v>
      </c>
      <c r="I13" s="501"/>
      <c r="J13" s="263"/>
      <c r="K13"/>
      <c r="L13"/>
      <c r="M13"/>
      <c r="N13"/>
    </row>
    <row r="14" spans="1:58" x14ac:dyDescent="0.25">
      <c r="A14" s="129"/>
      <c r="B14" s="262" t="s">
        <v>135</v>
      </c>
      <c r="C14" s="502"/>
      <c r="D14" s="484"/>
      <c r="E14" s="484"/>
      <c r="F14" s="484"/>
      <c r="G14" s="485"/>
      <c r="H14" s="500" t="s">
        <v>91</v>
      </c>
      <c r="I14" s="501"/>
      <c r="J14" s="263"/>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5">
      <c r="A15" s="129"/>
      <c r="B15" s="264" t="s">
        <v>82</v>
      </c>
      <c r="C15" s="483"/>
      <c r="D15" s="484"/>
      <c r="E15" s="484"/>
      <c r="F15" s="484"/>
      <c r="G15" s="485"/>
      <c r="H15" s="503"/>
      <c r="I15" s="503"/>
      <c r="J15" s="504"/>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s="2" customFormat="1" ht="24.75" customHeight="1" x14ac:dyDescent="0.25">
      <c r="A16" s="20"/>
      <c r="B16" s="265" t="s">
        <v>101</v>
      </c>
      <c r="C16" s="255"/>
      <c r="D16" s="477"/>
      <c r="E16" s="478"/>
      <c r="F16" s="478"/>
      <c r="G16" s="478"/>
      <c r="H16" s="478"/>
      <c r="I16" s="478"/>
      <c r="J16" s="479"/>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row>
    <row r="17" spans="1:58" s="44" customFormat="1" ht="45" x14ac:dyDescent="0.25">
      <c r="A17" s="30"/>
      <c r="B17" s="55" t="s">
        <v>77</v>
      </c>
      <c r="C17" s="56" t="s">
        <v>71</v>
      </c>
      <c r="D17" s="57"/>
      <c r="E17" s="56" t="s">
        <v>378</v>
      </c>
      <c r="F17" s="56"/>
      <c r="G17" s="56" t="s">
        <v>379</v>
      </c>
      <c r="H17" s="56" t="s">
        <v>43</v>
      </c>
      <c r="I17" s="56" t="s">
        <v>44</v>
      </c>
      <c r="J17" s="58"/>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row>
    <row r="18" spans="1:58" s="44" customFormat="1" x14ac:dyDescent="0.25">
      <c r="A18" s="31"/>
      <c r="B18" s="152"/>
      <c r="C18" s="153"/>
      <c r="D18" s="49"/>
      <c r="E18" s="154"/>
      <c r="F18" s="52"/>
      <c r="G18" s="154"/>
      <c r="H18" s="154"/>
      <c r="I18" s="128">
        <f>+G18+H18</f>
        <v>0</v>
      </c>
      <c r="J18" s="51"/>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row>
    <row r="19" spans="1:58" s="44" customFormat="1" x14ac:dyDescent="0.25">
      <c r="A19" s="31"/>
      <c r="B19" s="152"/>
      <c r="C19" s="153"/>
      <c r="D19" s="49"/>
      <c r="E19" s="154"/>
      <c r="F19" s="52"/>
      <c r="G19" s="154"/>
      <c r="H19" s="154"/>
      <c r="I19" s="128">
        <f>+G19+H19</f>
        <v>0</v>
      </c>
      <c r="J19" s="51"/>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row>
    <row r="20" spans="1:58" s="44" customFormat="1" ht="18" customHeight="1" x14ac:dyDescent="0.25">
      <c r="A20" s="31"/>
      <c r="B20" s="152"/>
      <c r="C20" s="153"/>
      <c r="D20" s="49"/>
      <c r="E20" s="154"/>
      <c r="F20" s="52"/>
      <c r="G20" s="154"/>
      <c r="H20" s="154"/>
      <c r="I20" s="128">
        <f>+G20+H20</f>
        <v>0</v>
      </c>
      <c r="J20" s="51"/>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row>
    <row r="21" spans="1:58" s="44" customFormat="1" ht="18" customHeight="1" x14ac:dyDescent="0.25">
      <c r="A21" s="31"/>
      <c r="B21" s="152"/>
      <c r="C21" s="153"/>
      <c r="D21" s="49"/>
      <c r="E21" s="154"/>
      <c r="F21" s="52"/>
      <c r="G21" s="154"/>
      <c r="H21" s="154"/>
      <c r="I21" s="128">
        <f>+G21+H21</f>
        <v>0</v>
      </c>
      <c r="J21" s="5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row>
    <row r="22" spans="1:58" s="44" customFormat="1" ht="18" customHeight="1" x14ac:dyDescent="0.25">
      <c r="A22" s="31"/>
      <c r="B22" s="152"/>
      <c r="C22" s="153"/>
      <c r="D22" s="49"/>
      <c r="E22" s="154"/>
      <c r="F22" s="52"/>
      <c r="G22" s="154"/>
      <c r="H22" s="154"/>
      <c r="I22" s="128">
        <f t="shared" ref="I22:I36" si="0">+G22+H22</f>
        <v>0</v>
      </c>
      <c r="J22" s="51"/>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row>
    <row r="23" spans="1:58" s="44" customFormat="1" ht="18" customHeight="1" x14ac:dyDescent="0.25">
      <c r="A23" s="31"/>
      <c r="B23" s="152"/>
      <c r="C23" s="153"/>
      <c r="D23" s="49"/>
      <c r="E23" s="154"/>
      <c r="F23" s="52"/>
      <c r="G23" s="154"/>
      <c r="H23" s="154"/>
      <c r="I23" s="128">
        <f t="shared" si="0"/>
        <v>0</v>
      </c>
      <c r="J23" s="51"/>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row>
    <row r="24" spans="1:58" s="44" customFormat="1" ht="18" customHeight="1" x14ac:dyDescent="0.25">
      <c r="A24" s="31"/>
      <c r="B24" s="152"/>
      <c r="C24" s="153"/>
      <c r="D24" s="49"/>
      <c r="E24" s="154"/>
      <c r="F24" s="52"/>
      <c r="G24" s="154"/>
      <c r="H24" s="154"/>
      <c r="I24" s="128">
        <f t="shared" si="0"/>
        <v>0</v>
      </c>
      <c r="J24" s="51"/>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row>
    <row r="25" spans="1:58" s="44" customFormat="1" ht="18" customHeight="1" x14ac:dyDescent="0.25">
      <c r="A25" s="31"/>
      <c r="B25" s="152"/>
      <c r="C25" s="153"/>
      <c r="D25" s="49"/>
      <c r="E25" s="154"/>
      <c r="F25" s="52"/>
      <c r="G25" s="154"/>
      <c r="H25" s="154"/>
      <c r="I25" s="128">
        <f t="shared" si="0"/>
        <v>0</v>
      </c>
      <c r="J25" s="51"/>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row>
    <row r="26" spans="1:58" s="44" customFormat="1" ht="18" customHeight="1" x14ac:dyDescent="0.25">
      <c r="A26" s="31"/>
      <c r="B26" s="152"/>
      <c r="C26" s="153"/>
      <c r="D26" s="49"/>
      <c r="E26" s="154"/>
      <c r="F26" s="52"/>
      <c r="G26" s="154"/>
      <c r="H26" s="154"/>
      <c r="I26" s="128">
        <f t="shared" si="0"/>
        <v>0</v>
      </c>
      <c r="J26" s="51"/>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row>
    <row r="27" spans="1:58" s="44" customFormat="1" ht="18" customHeight="1" x14ac:dyDescent="0.25">
      <c r="A27" s="31"/>
      <c r="B27" s="152"/>
      <c r="C27" s="153"/>
      <c r="D27" s="49"/>
      <c r="E27" s="154"/>
      <c r="F27" s="52"/>
      <c r="G27" s="154"/>
      <c r="H27" s="154"/>
      <c r="I27" s="128">
        <f t="shared" si="0"/>
        <v>0</v>
      </c>
      <c r="J27" s="51"/>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row>
    <row r="28" spans="1:58" s="44" customFormat="1" ht="18" customHeight="1" x14ac:dyDescent="0.25">
      <c r="A28" s="31"/>
      <c r="B28" s="152"/>
      <c r="C28" s="153"/>
      <c r="D28" s="49"/>
      <c r="E28" s="154"/>
      <c r="F28" s="52"/>
      <c r="G28" s="154"/>
      <c r="H28" s="154"/>
      <c r="I28" s="128">
        <f t="shared" si="0"/>
        <v>0</v>
      </c>
      <c r="J28" s="51"/>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row>
    <row r="29" spans="1:58" s="44" customFormat="1" ht="18" customHeight="1" x14ac:dyDescent="0.25">
      <c r="A29" s="31"/>
      <c r="B29" s="152"/>
      <c r="C29" s="153"/>
      <c r="D29" s="49"/>
      <c r="E29" s="154"/>
      <c r="F29" s="52"/>
      <c r="G29" s="154"/>
      <c r="H29" s="154"/>
      <c r="I29" s="128">
        <f t="shared" si="0"/>
        <v>0</v>
      </c>
      <c r="J29" s="51"/>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row>
    <row r="30" spans="1:58" s="44" customFormat="1" ht="18" customHeight="1" x14ac:dyDescent="0.25">
      <c r="A30" s="31"/>
      <c r="B30" s="152"/>
      <c r="C30" s="153"/>
      <c r="D30" s="49"/>
      <c r="E30" s="154"/>
      <c r="F30" s="52"/>
      <c r="G30" s="154"/>
      <c r="H30" s="154"/>
      <c r="I30" s="128">
        <f t="shared" si="0"/>
        <v>0</v>
      </c>
      <c r="J30" s="51"/>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row>
    <row r="31" spans="1:58" s="44" customFormat="1" ht="18" customHeight="1" x14ac:dyDescent="0.25">
      <c r="A31" s="31"/>
      <c r="B31" s="152"/>
      <c r="C31" s="153"/>
      <c r="D31" s="49"/>
      <c r="E31" s="154"/>
      <c r="F31" s="52"/>
      <c r="G31" s="154"/>
      <c r="H31" s="154"/>
      <c r="I31" s="128">
        <f t="shared" si="0"/>
        <v>0</v>
      </c>
      <c r="J31" s="5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row>
    <row r="32" spans="1:58" s="44" customFormat="1" ht="18" customHeight="1" x14ac:dyDescent="0.25">
      <c r="A32" s="31"/>
      <c r="B32" s="152"/>
      <c r="C32" s="153"/>
      <c r="D32" s="49"/>
      <c r="E32" s="154"/>
      <c r="F32" s="52"/>
      <c r="G32" s="154"/>
      <c r="H32" s="154"/>
      <c r="I32" s="128">
        <f t="shared" si="0"/>
        <v>0</v>
      </c>
      <c r="J32" s="51"/>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row>
    <row r="33" spans="1:58" s="44" customFormat="1" ht="18" customHeight="1" x14ac:dyDescent="0.25">
      <c r="A33" s="31"/>
      <c r="B33" s="152"/>
      <c r="C33" s="153"/>
      <c r="D33" s="49"/>
      <c r="E33" s="154"/>
      <c r="F33" s="52"/>
      <c r="G33" s="154"/>
      <c r="H33" s="154"/>
      <c r="I33" s="128">
        <f t="shared" si="0"/>
        <v>0</v>
      </c>
      <c r="J33" s="51"/>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row>
    <row r="34" spans="1:58" s="44" customFormat="1" ht="18" customHeight="1" x14ac:dyDescent="0.25">
      <c r="A34" s="31"/>
      <c r="B34" s="152"/>
      <c r="C34" s="153"/>
      <c r="D34" s="49"/>
      <c r="E34" s="154"/>
      <c r="F34" s="52"/>
      <c r="G34" s="154"/>
      <c r="H34" s="154"/>
      <c r="I34" s="128">
        <f t="shared" si="0"/>
        <v>0</v>
      </c>
      <c r="J34" s="51"/>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row>
    <row r="35" spans="1:58" s="44" customFormat="1" ht="18" customHeight="1" x14ac:dyDescent="0.25">
      <c r="A35" s="31"/>
      <c r="B35" s="152"/>
      <c r="C35" s="153"/>
      <c r="D35" s="49"/>
      <c r="E35" s="154"/>
      <c r="F35" s="52"/>
      <c r="G35" s="154"/>
      <c r="H35" s="154"/>
      <c r="I35" s="128">
        <f t="shared" si="0"/>
        <v>0</v>
      </c>
      <c r="J35" s="51"/>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row>
    <row r="36" spans="1:58" s="44" customFormat="1" ht="18" customHeight="1" x14ac:dyDescent="0.25">
      <c r="A36" s="31"/>
      <c r="B36" s="152"/>
      <c r="C36" s="153"/>
      <c r="D36" s="49"/>
      <c r="E36" s="154"/>
      <c r="F36" s="52"/>
      <c r="G36" s="154"/>
      <c r="H36" s="154"/>
      <c r="I36" s="128">
        <f t="shared" si="0"/>
        <v>0</v>
      </c>
      <c r="J36" s="51"/>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row>
    <row r="37" spans="1:58" s="44" customFormat="1" ht="18" customHeight="1" x14ac:dyDescent="0.25">
      <c r="A37" s="31"/>
      <c r="B37" s="152"/>
      <c r="C37" s="153"/>
      <c r="D37" s="49"/>
      <c r="E37" s="154"/>
      <c r="F37" s="52"/>
      <c r="G37" s="154"/>
      <c r="H37" s="154"/>
      <c r="I37" s="128">
        <f>+G37+H37</f>
        <v>0</v>
      </c>
      <c r="J37" s="51"/>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row>
    <row r="38" spans="1:58" s="44" customFormat="1" ht="18" customHeight="1" x14ac:dyDescent="0.25">
      <c r="A38" s="31"/>
      <c r="B38" s="37"/>
      <c r="C38" s="38"/>
      <c r="D38" s="38"/>
      <c r="E38" s="38"/>
      <c r="F38" s="38"/>
      <c r="G38" s="38"/>
      <c r="H38" s="38"/>
      <c r="I38" s="38"/>
      <c r="J38" s="51"/>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row>
    <row r="39" spans="1:58" s="44" customFormat="1" ht="18" customHeight="1" x14ac:dyDescent="0.25">
      <c r="A39" s="31"/>
      <c r="B39" s="59" t="s">
        <v>189</v>
      </c>
      <c r="C39" s="244">
        <f>SUM(C18:C37)</f>
        <v>0</v>
      </c>
      <c r="D39" s="49"/>
      <c r="E39" s="266"/>
      <c r="F39" s="49"/>
      <c r="G39" s="266"/>
      <c r="H39" s="266"/>
      <c r="I39" s="266"/>
      <c r="J39" s="51"/>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row>
    <row r="40" spans="1:58" s="44" customFormat="1" ht="18" customHeight="1" thickBot="1" x14ac:dyDescent="0.3">
      <c r="A40" s="31"/>
      <c r="B40" s="40"/>
      <c r="C40" s="50"/>
      <c r="D40" s="50"/>
      <c r="E40" s="54"/>
      <c r="F40" s="50"/>
      <c r="G40" s="54"/>
      <c r="H40" s="54"/>
      <c r="I40" s="54"/>
      <c r="J40" s="53"/>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row>
    <row r="41" spans="1:58" s="76" customFormat="1" ht="18" customHeight="1" thickBot="1" x14ac:dyDescent="0.3">
      <c r="A41" s="44"/>
      <c r="B41" s="43"/>
      <c r="C41" s="45"/>
      <c r="D41" s="45"/>
      <c r="E41" s="46"/>
      <c r="F41" s="45"/>
      <c r="G41" s="46"/>
      <c r="H41" s="46"/>
      <c r="I41" s="46"/>
      <c r="J41" s="46"/>
      <c r="K41" s="82"/>
      <c r="L41" s="82"/>
      <c r="M41" s="82"/>
      <c r="N41" s="82"/>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row>
    <row r="42" spans="1:58" s="44" customFormat="1" ht="18" customHeight="1" x14ac:dyDescent="0.25">
      <c r="A42" s="31"/>
      <c r="B42" s="34" t="s">
        <v>40</v>
      </c>
      <c r="C42" s="63"/>
      <c r="D42" s="65">
        <f>(C18*E18)+(C19*E19)+(C20*E20)+(C21*E21)+C22*E22+C23*E23+C24*E24+C25*E25+C26*E26+(C27*E27)+(C28*E28)+C29*E29+C30*E30+C31*E31+C32*E32+C33*E33+C34*E34+C35*E35+C36*E36+(C37*E37)</f>
        <v>0</v>
      </c>
      <c r="E42" s="407"/>
      <c r="F42" s="407"/>
      <c r="G42" s="407"/>
      <c r="H42" s="407"/>
      <c r="I42" s="407"/>
      <c r="J42" s="407"/>
      <c r="K42" s="8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row>
    <row r="43" spans="1:58" s="44" customFormat="1" ht="18" customHeight="1" x14ac:dyDescent="0.25">
      <c r="A43" s="31"/>
      <c r="B43" s="37" t="s">
        <v>67</v>
      </c>
      <c r="C43" s="60"/>
      <c r="D43" s="155"/>
      <c r="E43" s="407"/>
      <c r="F43" s="407"/>
      <c r="G43" s="407"/>
      <c r="H43" s="407"/>
      <c r="I43" s="407"/>
      <c r="J43" s="407"/>
      <c r="K43" s="82"/>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row>
    <row r="44" spans="1:58" x14ac:dyDescent="0.25">
      <c r="A44" s="31"/>
      <c r="B44" s="62" t="s">
        <v>3</v>
      </c>
      <c r="C44" s="60"/>
      <c r="D44" s="66">
        <f>D42*D43</f>
        <v>0</v>
      </c>
      <c r="E44" s="407"/>
      <c r="F44" s="407"/>
      <c r="G44" s="407"/>
      <c r="H44" s="407"/>
      <c r="I44" s="407"/>
      <c r="J44" s="407"/>
      <c r="K44" s="82"/>
    </row>
    <row r="45" spans="1:58" x14ac:dyDescent="0.25">
      <c r="A45" s="31"/>
      <c r="B45" s="37" t="s">
        <v>48</v>
      </c>
      <c r="C45" s="60"/>
      <c r="D45" s="66">
        <f>(C18*G18)+(C19*G19)+(C20*G20)+(C21*G21)+C22*G22+C23*G23+C24*G24+C25*G25+C26*G26+C27*G27+C28*G28+C29*G29+C30*G30+C31*G31+C32*G32+C33*G33+C34*G34+C35*G35+C36*G36+(C37*G37)</f>
        <v>0</v>
      </c>
      <c r="E45" s="407"/>
      <c r="F45" s="407"/>
      <c r="G45" s="407"/>
      <c r="H45" s="407"/>
      <c r="I45" s="407"/>
      <c r="J45" s="407"/>
      <c r="K45" s="82"/>
    </row>
    <row r="46" spans="1:58" s="44" customFormat="1" ht="18" customHeight="1" x14ac:dyDescent="0.25">
      <c r="A46" s="31"/>
      <c r="B46" s="37" t="s">
        <v>68</v>
      </c>
      <c r="C46" s="60"/>
      <c r="D46" s="155"/>
      <c r="E46" s="407"/>
      <c r="F46" s="407"/>
      <c r="G46" s="407"/>
      <c r="H46" s="407"/>
      <c r="I46" s="407"/>
      <c r="J46" s="407"/>
      <c r="K46" s="82"/>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row>
    <row r="47" spans="1:58" s="44" customFormat="1" ht="18" customHeight="1" x14ac:dyDescent="0.25">
      <c r="A47" s="31"/>
      <c r="B47" s="62" t="s">
        <v>3</v>
      </c>
      <c r="C47" s="60"/>
      <c r="D47" s="66">
        <f>D45*D46</f>
        <v>0</v>
      </c>
      <c r="E47" s="407"/>
      <c r="F47" s="407"/>
      <c r="G47" s="407"/>
      <c r="H47" s="407"/>
      <c r="I47" s="407"/>
      <c r="J47" s="407"/>
      <c r="K47" s="82"/>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row>
    <row r="48" spans="1:58" s="44" customFormat="1" ht="18" customHeight="1" x14ac:dyDescent="0.25">
      <c r="A48" s="31"/>
      <c r="B48" s="37" t="s">
        <v>183</v>
      </c>
      <c r="C48" s="60"/>
      <c r="D48" s="66">
        <f>D47+D44</f>
        <v>0</v>
      </c>
      <c r="E48" s="407"/>
      <c r="F48" s="407"/>
      <c r="G48" s="407"/>
      <c r="H48" s="407"/>
      <c r="I48" s="407"/>
      <c r="J48" s="407"/>
      <c r="K48" s="82"/>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row>
    <row r="49" spans="1:58" s="44" customFormat="1" ht="18" customHeight="1" x14ac:dyDescent="0.25">
      <c r="A49" s="31"/>
      <c r="B49" s="115" t="s">
        <v>400</v>
      </c>
      <c r="C49" s="158"/>
      <c r="D49" s="66">
        <f>D48*C49</f>
        <v>0</v>
      </c>
      <c r="E49" s="407"/>
      <c r="F49" s="407"/>
      <c r="G49" s="407"/>
      <c r="H49" s="407"/>
      <c r="I49" s="407"/>
      <c r="J49" s="407"/>
      <c r="K49" s="82"/>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row>
    <row r="50" spans="1:58" s="44" customFormat="1" ht="18" customHeight="1" thickBot="1" x14ac:dyDescent="0.3">
      <c r="A50" s="31"/>
      <c r="B50" s="68" t="s">
        <v>336</v>
      </c>
      <c r="C50" s="64"/>
      <c r="D50" s="67">
        <f>+D48-D49</f>
        <v>0</v>
      </c>
      <c r="E50" s="407"/>
      <c r="F50" s="407"/>
      <c r="G50" s="407"/>
      <c r="H50" s="407"/>
      <c r="I50" s="407"/>
      <c r="J50" s="407"/>
      <c r="K50" s="82"/>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row>
    <row r="51" spans="1:58" s="44" customFormat="1" ht="18" customHeight="1" x14ac:dyDescent="0.25">
      <c r="F51" s="407"/>
      <c r="G51" s="407"/>
      <c r="H51" s="407"/>
      <c r="I51" s="407"/>
      <c r="J51" s="407"/>
      <c r="K51" s="82"/>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row>
    <row r="52" spans="1:58" s="44" customFormat="1" ht="18" customHeight="1" x14ac:dyDescent="0.25">
      <c r="A52" s="76"/>
      <c r="B52" s="76"/>
      <c r="C52" s="9"/>
      <c r="D52" s="9"/>
      <c r="E52" s="9"/>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row>
    <row r="53" spans="1:58" s="44" customFormat="1" ht="18" customHeight="1" x14ac:dyDescent="0.25">
      <c r="A53" s="76"/>
      <c r="B53" s="76"/>
      <c r="C53" s="9"/>
      <c r="D53" s="9"/>
      <c r="E53" s="9"/>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row>
  </sheetData>
  <sheetProtection algorithmName="SHA-512" hashValue="+mKDgmr90WBYhp3C+l1/aIWumfZiNXzCQNLKFYIA3bFBGyAZ8YNOdY7UojnA9YKRTHcd9BIUyhH2R82+35UcbA==" saltValue="2m3bvQuiofIr1y5KiEz12Q==" spinCount="100000" sheet="1" objects="1" scenarios="1" selectLockedCells="1"/>
  <mergeCells count="18">
    <mergeCell ref="C15:G15"/>
    <mergeCell ref="H15:J15"/>
    <mergeCell ref="F1:J4"/>
    <mergeCell ref="B5:J5"/>
    <mergeCell ref="B6:J6"/>
    <mergeCell ref="B8:J8"/>
    <mergeCell ref="D16:J16"/>
    <mergeCell ref="B7:J7"/>
    <mergeCell ref="C9:G9"/>
    <mergeCell ref="C10:G10"/>
    <mergeCell ref="H10:I10"/>
    <mergeCell ref="C11:G11"/>
    <mergeCell ref="H11:J12"/>
    <mergeCell ref="C12:G12"/>
    <mergeCell ref="C13:G13"/>
    <mergeCell ref="H13:I13"/>
    <mergeCell ref="C14:G14"/>
    <mergeCell ref="H14:I14"/>
  </mergeCells>
  <dataValidations count="1">
    <dataValidation type="custom" allowBlank="1" showInputMessage="1" showErrorMessage="1" errorTitle="Date Field" error="The data you entered is not a real date, please click Retry button to enter a valid date.  Thank you." sqref="C16">
      <formula1>AND(ISNUMBER(C16),LEFT(CELL("format",C16),1)="D")</formula1>
    </dataValidation>
  </dataValidations>
  <pageMargins left="0.7" right="0.7" top="0.75" bottom="0.75" header="0.3" footer="0.3"/>
  <pageSetup scale="7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Sheet1!$D$16:$D$25</xm:f>
          </x14:formula1>
          <xm:sqref>B18:B37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R103"/>
  <sheetViews>
    <sheetView zoomScale="110" zoomScaleNormal="110" workbookViewId="0">
      <selection activeCell="C13" sqref="C13:G13"/>
    </sheetView>
  </sheetViews>
  <sheetFormatPr defaultRowHeight="15" x14ac:dyDescent="0.25"/>
  <cols>
    <col min="1" max="1" width="2.7109375" style="43" customWidth="1"/>
    <col min="2" max="2" width="31.5703125" style="44" customWidth="1"/>
    <col min="3" max="3" width="14.85546875" style="72" customWidth="1"/>
    <col min="4" max="4" width="13" style="44" customWidth="1"/>
    <col min="5" max="5" width="11.42578125" style="44" customWidth="1"/>
    <col min="6" max="6" width="9.42578125" style="44" customWidth="1"/>
    <col min="7" max="7" width="12.5703125" style="44" customWidth="1"/>
    <col min="8" max="8" width="14.85546875" style="44" customWidth="1"/>
    <col min="9" max="9" width="13.5703125" style="44" customWidth="1"/>
    <col min="10" max="10" width="14.140625" style="44" customWidth="1"/>
    <col min="11" max="11" width="15.7109375" style="44" customWidth="1"/>
    <col min="12" max="12" width="14.85546875" style="44" customWidth="1"/>
    <col min="19" max="16384" width="9.140625" style="44"/>
  </cols>
  <sheetData>
    <row r="1" spans="1:16" s="9" customFormat="1" ht="15" customHeight="1" x14ac:dyDescent="0.25">
      <c r="A1" s="412"/>
      <c r="B1" s="34"/>
      <c r="C1" s="35"/>
      <c r="D1" s="35"/>
      <c r="E1" s="471" t="s">
        <v>303</v>
      </c>
      <c r="F1" s="471"/>
      <c r="G1" s="471"/>
      <c r="H1" s="471"/>
      <c r="I1" s="471"/>
      <c r="J1" s="471"/>
      <c r="K1" s="471"/>
      <c r="L1" s="472"/>
      <c r="M1"/>
    </row>
    <row r="2" spans="1:16" s="9" customFormat="1" ht="15" customHeight="1" x14ac:dyDescent="0.25">
      <c r="A2" s="412"/>
      <c r="B2" s="37"/>
      <c r="C2" s="38"/>
      <c r="D2" s="38"/>
      <c r="E2" s="473"/>
      <c r="F2" s="473"/>
      <c r="G2" s="473"/>
      <c r="H2" s="473"/>
      <c r="I2" s="473"/>
      <c r="J2" s="473"/>
      <c r="K2" s="473"/>
      <c r="L2" s="474"/>
      <c r="M2"/>
    </row>
    <row r="3" spans="1:16" s="9" customFormat="1" ht="15" customHeight="1" x14ac:dyDescent="0.25">
      <c r="A3" s="412"/>
      <c r="B3" s="37"/>
      <c r="C3" s="38"/>
      <c r="D3" s="38"/>
      <c r="E3" s="473"/>
      <c r="F3" s="473"/>
      <c r="G3" s="473"/>
      <c r="H3" s="473"/>
      <c r="I3" s="473"/>
      <c r="J3" s="473"/>
      <c r="K3" s="473"/>
      <c r="L3" s="474"/>
      <c r="M3"/>
    </row>
    <row r="4" spans="1:16" s="9" customFormat="1" ht="9.75" customHeight="1" thickBot="1" x14ac:dyDescent="0.3">
      <c r="A4" s="412"/>
      <c r="B4" s="40"/>
      <c r="C4" s="41"/>
      <c r="D4" s="41"/>
      <c r="E4" s="475"/>
      <c r="F4" s="475"/>
      <c r="G4" s="475"/>
      <c r="H4" s="475"/>
      <c r="I4" s="475"/>
      <c r="J4" s="475"/>
      <c r="K4" s="475"/>
      <c r="L4" s="476"/>
      <c r="M4"/>
    </row>
    <row r="5" spans="1:16" s="2" customFormat="1" ht="15" customHeight="1" x14ac:dyDescent="0.25">
      <c r="A5" s="78"/>
      <c r="B5" s="723" t="s">
        <v>86</v>
      </c>
      <c r="C5" s="724"/>
      <c r="D5" s="724"/>
      <c r="E5" s="724"/>
      <c r="F5" s="724"/>
      <c r="G5" s="724"/>
      <c r="H5" s="724"/>
      <c r="I5" s="724"/>
      <c r="J5" s="724"/>
      <c r="K5" s="724"/>
      <c r="L5" s="725"/>
      <c r="M5"/>
    </row>
    <row r="6" spans="1:16" s="2" customFormat="1" ht="15" customHeight="1" x14ac:dyDescent="0.25">
      <c r="A6" s="78"/>
      <c r="B6" s="726" t="s">
        <v>118</v>
      </c>
      <c r="C6" s="727"/>
      <c r="D6" s="727"/>
      <c r="E6" s="727"/>
      <c r="F6" s="727"/>
      <c r="G6" s="727"/>
      <c r="H6" s="727"/>
      <c r="I6" s="727"/>
      <c r="J6" s="727"/>
      <c r="K6" s="727"/>
      <c r="L6" s="728"/>
      <c r="M6"/>
    </row>
    <row r="7" spans="1:16" s="2" customFormat="1" ht="15" customHeight="1" x14ac:dyDescent="0.25">
      <c r="A7" s="78"/>
      <c r="B7" s="726" t="s">
        <v>102</v>
      </c>
      <c r="C7" s="727"/>
      <c r="D7" s="727"/>
      <c r="E7" s="727"/>
      <c r="F7" s="727"/>
      <c r="G7" s="727"/>
      <c r="H7" s="727"/>
      <c r="I7" s="727"/>
      <c r="J7" s="727"/>
      <c r="K7" s="727"/>
      <c r="L7" s="728"/>
      <c r="M7"/>
    </row>
    <row r="8" spans="1:16" s="2" customFormat="1" ht="15" customHeight="1" x14ac:dyDescent="0.25">
      <c r="A8" s="78"/>
      <c r="B8" s="726" t="s">
        <v>190</v>
      </c>
      <c r="C8" s="727"/>
      <c r="D8" s="727"/>
      <c r="E8" s="727"/>
      <c r="F8" s="727"/>
      <c r="G8" s="727"/>
      <c r="H8" s="727"/>
      <c r="I8" s="727"/>
      <c r="J8" s="727"/>
      <c r="K8" s="727"/>
      <c r="L8" s="728"/>
      <c r="M8"/>
    </row>
    <row r="9" spans="1:16" s="2" customFormat="1" ht="15" customHeight="1" x14ac:dyDescent="0.25">
      <c r="A9" s="78"/>
      <c r="B9" s="732" t="s">
        <v>119</v>
      </c>
      <c r="C9" s="733"/>
      <c r="D9" s="733"/>
      <c r="E9" s="733"/>
      <c r="F9" s="733"/>
      <c r="G9" s="733"/>
      <c r="H9" s="733"/>
      <c r="I9" s="733"/>
      <c r="J9" s="733"/>
      <c r="K9" s="733"/>
      <c r="L9" s="734"/>
      <c r="M9"/>
    </row>
    <row r="10" spans="1:16" s="2" customFormat="1" x14ac:dyDescent="0.25">
      <c r="A10" s="78"/>
      <c r="B10" s="732" t="s">
        <v>375</v>
      </c>
      <c r="C10" s="733"/>
      <c r="D10" s="733"/>
      <c r="E10" s="733"/>
      <c r="F10" s="733"/>
      <c r="G10" s="733"/>
      <c r="H10" s="733"/>
      <c r="I10" s="733"/>
      <c r="J10" s="733"/>
      <c r="K10" s="733"/>
      <c r="L10" s="734"/>
      <c r="M10"/>
    </row>
    <row r="11" spans="1:16" s="2" customFormat="1" ht="15" customHeight="1" x14ac:dyDescent="0.25">
      <c r="A11" s="78"/>
      <c r="B11" s="732" t="s">
        <v>191</v>
      </c>
      <c r="C11" s="733"/>
      <c r="D11" s="733"/>
      <c r="E11" s="733"/>
      <c r="F11" s="733"/>
      <c r="G11" s="733"/>
      <c r="H11" s="733"/>
      <c r="I11" s="733"/>
      <c r="J11" s="733"/>
      <c r="K11" s="733"/>
      <c r="L11" s="734"/>
      <c r="M11"/>
    </row>
    <row r="12" spans="1:16" s="2" customFormat="1" ht="15" customHeight="1" thickBot="1" x14ac:dyDescent="0.3">
      <c r="A12" s="78"/>
      <c r="B12" s="729" t="s">
        <v>365</v>
      </c>
      <c r="C12" s="730"/>
      <c r="D12" s="730"/>
      <c r="E12" s="730"/>
      <c r="F12" s="730"/>
      <c r="G12" s="730"/>
      <c r="H12" s="730"/>
      <c r="I12" s="730"/>
      <c r="J12" s="730"/>
      <c r="K12" s="730"/>
      <c r="L12" s="731"/>
      <c r="M12"/>
    </row>
    <row r="13" spans="1:16" s="2" customFormat="1" x14ac:dyDescent="0.25">
      <c r="A13" s="413"/>
      <c r="B13" s="256" t="s">
        <v>79</v>
      </c>
      <c r="C13" s="480"/>
      <c r="D13" s="481"/>
      <c r="E13" s="481"/>
      <c r="F13" s="481"/>
      <c r="G13" s="482"/>
      <c r="H13" s="170" t="s">
        <v>80</v>
      </c>
      <c r="I13" s="171"/>
      <c r="J13" s="511"/>
      <c r="K13" s="511"/>
      <c r="L13" s="506"/>
    </row>
    <row r="14" spans="1:16" s="2" customFormat="1" ht="15" customHeight="1" x14ac:dyDescent="0.25">
      <c r="A14" s="413"/>
      <c r="B14" s="258" t="s">
        <v>134</v>
      </c>
      <c r="C14" s="483"/>
      <c r="D14" s="484"/>
      <c r="E14" s="484"/>
      <c r="F14" s="484"/>
      <c r="G14" s="485"/>
      <c r="H14" s="486" t="s">
        <v>81</v>
      </c>
      <c r="I14" s="487"/>
      <c r="J14" s="512"/>
      <c r="K14" s="512"/>
      <c r="L14" s="506"/>
      <c r="M14"/>
      <c r="N14"/>
      <c r="O14"/>
      <c r="P14"/>
    </row>
    <row r="15" spans="1:16" s="2" customFormat="1" ht="15" customHeight="1" x14ac:dyDescent="0.25">
      <c r="A15" s="413"/>
      <c r="B15" s="260" t="s">
        <v>83</v>
      </c>
      <c r="C15" s="483"/>
      <c r="D15" s="484"/>
      <c r="E15" s="484"/>
      <c r="F15" s="484"/>
      <c r="G15" s="485"/>
      <c r="H15" s="488" t="s">
        <v>88</v>
      </c>
      <c r="I15" s="489"/>
      <c r="J15" s="489"/>
      <c r="K15" s="489"/>
      <c r="L15" s="506"/>
      <c r="M15"/>
      <c r="N15"/>
      <c r="O15"/>
      <c r="P15"/>
    </row>
    <row r="16" spans="1:16" s="2" customFormat="1" ht="15" customHeight="1" x14ac:dyDescent="0.25">
      <c r="A16" s="413"/>
      <c r="B16" s="261" t="s">
        <v>89</v>
      </c>
      <c r="C16" s="494"/>
      <c r="D16" s="495"/>
      <c r="E16" s="495"/>
      <c r="F16" s="495"/>
      <c r="G16" s="496"/>
      <c r="H16" s="491"/>
      <c r="I16" s="492"/>
      <c r="J16" s="492"/>
      <c r="K16" s="492"/>
      <c r="L16" s="506"/>
      <c r="M16"/>
      <c r="N16"/>
    </row>
    <row r="17" spans="1:14" s="2" customFormat="1" ht="15" customHeight="1" x14ac:dyDescent="0.25">
      <c r="A17" s="413"/>
      <c r="B17" s="262" t="s">
        <v>84</v>
      </c>
      <c r="C17" s="497"/>
      <c r="D17" s="498"/>
      <c r="E17" s="498"/>
      <c r="F17" s="498"/>
      <c r="G17" s="499"/>
      <c r="H17" s="500" t="s">
        <v>90</v>
      </c>
      <c r="I17" s="501"/>
      <c r="J17" s="505"/>
      <c r="K17" s="505"/>
      <c r="L17" s="506"/>
      <c r="M17"/>
      <c r="N17"/>
    </row>
    <row r="18" spans="1:14" s="9" customFormat="1" x14ac:dyDescent="0.25">
      <c r="A18" s="79"/>
      <c r="B18" s="262" t="s">
        <v>135</v>
      </c>
      <c r="C18" s="502"/>
      <c r="D18" s="484"/>
      <c r="E18" s="484"/>
      <c r="F18" s="484"/>
      <c r="G18" s="485"/>
      <c r="H18" s="500" t="s">
        <v>91</v>
      </c>
      <c r="I18" s="501"/>
      <c r="J18" s="505"/>
      <c r="K18" s="505"/>
      <c r="L18" s="506"/>
    </row>
    <row r="19" spans="1:14" s="9" customFormat="1" x14ac:dyDescent="0.25">
      <c r="A19" s="79"/>
      <c r="B19" s="444" t="s">
        <v>82</v>
      </c>
      <c r="C19" s="508"/>
      <c r="D19" s="509"/>
      <c r="E19" s="509"/>
      <c r="F19" s="509"/>
      <c r="G19" s="510"/>
      <c r="H19" s="534"/>
      <c r="I19" s="534"/>
      <c r="J19" s="535"/>
      <c r="K19" s="179"/>
      <c r="L19" s="507"/>
    </row>
    <row r="20" spans="1:14" ht="30" customHeight="1" x14ac:dyDescent="0.25">
      <c r="A20" s="412"/>
      <c r="B20" s="451" t="s">
        <v>101</v>
      </c>
      <c r="C20" s="449"/>
      <c r="D20" s="477"/>
      <c r="E20" s="478"/>
      <c r="F20" s="478"/>
      <c r="G20" s="478"/>
      <c r="H20" s="514"/>
      <c r="I20" s="450" t="s">
        <v>132</v>
      </c>
      <c r="J20" s="483"/>
      <c r="K20" s="484"/>
      <c r="L20" s="526"/>
    </row>
    <row r="21" spans="1:14" ht="12" customHeight="1" x14ac:dyDescent="0.25">
      <c r="A21" s="412"/>
      <c r="B21" s="531"/>
      <c r="C21" s="532"/>
      <c r="D21" s="532"/>
      <c r="E21" s="532"/>
      <c r="F21" s="532"/>
      <c r="G21" s="532"/>
      <c r="H21" s="532"/>
      <c r="I21" s="532"/>
      <c r="J21" s="532"/>
      <c r="K21" s="532"/>
      <c r="L21" s="533"/>
    </row>
    <row r="22" spans="1:14" ht="30" customHeight="1" x14ac:dyDescent="0.25">
      <c r="A22" s="412"/>
      <c r="B22" s="446" t="s">
        <v>397</v>
      </c>
      <c r="C22" s="447"/>
      <c r="D22" s="445"/>
      <c r="E22" s="530" t="s">
        <v>398</v>
      </c>
      <c r="F22" s="530"/>
      <c r="G22" s="530"/>
      <c r="H22" s="447"/>
      <c r="I22" s="443"/>
      <c r="J22" s="513" t="s">
        <v>399</v>
      </c>
      <c r="K22" s="513"/>
      <c r="L22" s="448"/>
    </row>
    <row r="23" spans="1:14" ht="45" x14ac:dyDescent="0.25">
      <c r="A23" s="38"/>
      <c r="B23" s="83" t="s">
        <v>77</v>
      </c>
      <c r="C23" s="56" t="s">
        <v>70</v>
      </c>
      <c r="D23" s="56" t="s">
        <v>69</v>
      </c>
      <c r="E23" s="56" t="s">
        <v>380</v>
      </c>
      <c r="F23" s="56"/>
      <c r="G23" s="56" t="s">
        <v>379</v>
      </c>
      <c r="H23" s="56" t="s">
        <v>43</v>
      </c>
      <c r="I23" s="56" t="s">
        <v>44</v>
      </c>
      <c r="J23" s="56"/>
      <c r="K23" s="56" t="s">
        <v>66</v>
      </c>
      <c r="L23" s="69"/>
    </row>
    <row r="24" spans="1:14" ht="18" customHeight="1" x14ac:dyDescent="0.25">
      <c r="A24" s="38"/>
      <c r="B24" s="238"/>
      <c r="C24" s="156"/>
      <c r="D24" s="153"/>
      <c r="E24" s="154"/>
      <c r="F24" s="52"/>
      <c r="G24" s="154"/>
      <c r="H24" s="154"/>
      <c r="I24" s="128">
        <f t="shared" ref="I24:I43" si="0">+G24+H24</f>
        <v>0</v>
      </c>
      <c r="J24" s="52"/>
      <c r="K24" s="154"/>
      <c r="L24" s="70"/>
    </row>
    <row r="25" spans="1:14" ht="18" customHeight="1" x14ac:dyDescent="0.25">
      <c r="A25" s="38"/>
      <c r="B25" s="238"/>
      <c r="C25" s="156"/>
      <c r="D25" s="153"/>
      <c r="E25" s="154"/>
      <c r="F25" s="52"/>
      <c r="G25" s="154"/>
      <c r="H25" s="154"/>
      <c r="I25" s="128">
        <f>+G25+H25</f>
        <v>0</v>
      </c>
      <c r="J25" s="52"/>
      <c r="K25" s="154"/>
      <c r="L25" s="70"/>
    </row>
    <row r="26" spans="1:14" ht="18" customHeight="1" x14ac:dyDescent="0.25">
      <c r="A26" s="38"/>
      <c r="B26" s="238"/>
      <c r="C26" s="156"/>
      <c r="D26" s="153"/>
      <c r="E26" s="154"/>
      <c r="F26" s="52"/>
      <c r="G26" s="154"/>
      <c r="H26" s="154"/>
      <c r="I26" s="128">
        <f t="shared" si="0"/>
        <v>0</v>
      </c>
      <c r="J26" s="52"/>
      <c r="K26" s="154"/>
      <c r="L26" s="70"/>
    </row>
    <row r="27" spans="1:14" ht="18" customHeight="1" x14ac:dyDescent="0.25">
      <c r="A27" s="38"/>
      <c r="B27" s="238"/>
      <c r="C27" s="156"/>
      <c r="D27" s="153"/>
      <c r="E27" s="154"/>
      <c r="F27" s="52"/>
      <c r="G27" s="154"/>
      <c r="H27" s="154"/>
      <c r="I27" s="128">
        <f t="shared" si="0"/>
        <v>0</v>
      </c>
      <c r="J27" s="52"/>
      <c r="K27" s="154"/>
      <c r="L27" s="70"/>
    </row>
    <row r="28" spans="1:14" ht="18" customHeight="1" x14ac:dyDescent="0.25">
      <c r="A28" s="38"/>
      <c r="B28" s="238"/>
      <c r="C28" s="156"/>
      <c r="D28" s="153"/>
      <c r="E28" s="154"/>
      <c r="F28" s="52"/>
      <c r="G28" s="154"/>
      <c r="H28" s="154"/>
      <c r="I28" s="128">
        <f t="shared" si="0"/>
        <v>0</v>
      </c>
      <c r="J28" s="52"/>
      <c r="K28" s="154"/>
      <c r="L28" s="70"/>
    </row>
    <row r="29" spans="1:14" ht="18" customHeight="1" x14ac:dyDescent="0.25">
      <c r="A29" s="38"/>
      <c r="B29" s="238"/>
      <c r="C29" s="156"/>
      <c r="D29" s="153"/>
      <c r="E29" s="154"/>
      <c r="F29" s="52"/>
      <c r="G29" s="154"/>
      <c r="H29" s="154"/>
      <c r="I29" s="128">
        <f t="shared" si="0"/>
        <v>0</v>
      </c>
      <c r="J29" s="52"/>
      <c r="K29" s="154"/>
      <c r="L29" s="70"/>
    </row>
    <row r="30" spans="1:14" ht="18" customHeight="1" x14ac:dyDescent="0.25">
      <c r="A30" s="38"/>
      <c r="B30" s="238"/>
      <c r="C30" s="156"/>
      <c r="D30" s="153"/>
      <c r="E30" s="154"/>
      <c r="F30" s="52"/>
      <c r="G30" s="154"/>
      <c r="H30" s="154"/>
      <c r="I30" s="128">
        <f t="shared" si="0"/>
        <v>0</v>
      </c>
      <c r="J30" s="49"/>
      <c r="K30" s="154"/>
      <c r="L30" s="70"/>
    </row>
    <row r="31" spans="1:14" ht="18" customHeight="1" x14ac:dyDescent="0.25">
      <c r="A31" s="38"/>
      <c r="B31" s="238"/>
      <c r="C31" s="156"/>
      <c r="D31" s="153"/>
      <c r="E31" s="154"/>
      <c r="F31" s="52"/>
      <c r="G31" s="154"/>
      <c r="H31" s="154"/>
      <c r="I31" s="128">
        <f t="shared" si="0"/>
        <v>0</v>
      </c>
      <c r="J31" s="52"/>
      <c r="K31" s="154"/>
      <c r="L31" s="70"/>
    </row>
    <row r="32" spans="1:14" ht="18" customHeight="1" x14ac:dyDescent="0.25">
      <c r="A32" s="38"/>
      <c r="B32" s="238"/>
      <c r="C32" s="156"/>
      <c r="D32" s="153"/>
      <c r="E32" s="154"/>
      <c r="F32" s="52"/>
      <c r="G32" s="154"/>
      <c r="H32" s="154"/>
      <c r="I32" s="128">
        <f t="shared" si="0"/>
        <v>0</v>
      </c>
      <c r="J32" s="52"/>
      <c r="K32" s="154"/>
      <c r="L32" s="70"/>
    </row>
    <row r="33" spans="1:17" ht="17.25" customHeight="1" x14ac:dyDescent="0.25">
      <c r="A33" s="38"/>
      <c r="B33" s="238"/>
      <c r="C33" s="156"/>
      <c r="D33" s="153"/>
      <c r="E33" s="154"/>
      <c r="F33" s="52"/>
      <c r="G33" s="154"/>
      <c r="H33" s="154"/>
      <c r="I33" s="128">
        <f t="shared" si="0"/>
        <v>0</v>
      </c>
      <c r="J33" s="52"/>
      <c r="K33" s="154"/>
      <c r="L33" s="70"/>
    </row>
    <row r="34" spans="1:17" ht="16.5" customHeight="1" x14ac:dyDescent="0.25">
      <c r="A34" s="38"/>
      <c r="B34" s="238"/>
      <c r="C34" s="156"/>
      <c r="D34" s="153"/>
      <c r="E34" s="154"/>
      <c r="F34" s="52"/>
      <c r="G34" s="154"/>
      <c r="H34" s="154"/>
      <c r="I34" s="128">
        <f t="shared" si="0"/>
        <v>0</v>
      </c>
      <c r="J34" s="52"/>
      <c r="K34" s="154"/>
      <c r="L34" s="70"/>
    </row>
    <row r="35" spans="1:17" ht="18" customHeight="1" x14ac:dyDescent="0.25">
      <c r="A35" s="38"/>
      <c r="B35" s="238"/>
      <c r="C35" s="156"/>
      <c r="D35" s="153"/>
      <c r="E35" s="154"/>
      <c r="F35" s="52"/>
      <c r="G35" s="154"/>
      <c r="H35" s="154"/>
      <c r="I35" s="128">
        <f t="shared" si="0"/>
        <v>0</v>
      </c>
      <c r="J35" s="38"/>
      <c r="K35" s="154"/>
      <c r="L35" s="70"/>
    </row>
    <row r="36" spans="1:17" ht="18" customHeight="1" x14ac:dyDescent="0.25">
      <c r="A36" s="38"/>
      <c r="B36" s="238"/>
      <c r="C36" s="156"/>
      <c r="D36" s="153"/>
      <c r="E36" s="154"/>
      <c r="F36" s="52"/>
      <c r="G36" s="154"/>
      <c r="H36" s="154"/>
      <c r="I36" s="128">
        <f t="shared" si="0"/>
        <v>0</v>
      </c>
      <c r="J36" s="52"/>
      <c r="K36" s="154"/>
      <c r="L36" s="70"/>
    </row>
    <row r="37" spans="1:17" ht="18" customHeight="1" x14ac:dyDescent="0.25">
      <c r="A37" s="38"/>
      <c r="B37" s="238"/>
      <c r="C37" s="156"/>
      <c r="D37" s="153"/>
      <c r="E37" s="154"/>
      <c r="F37" s="52"/>
      <c r="G37" s="154"/>
      <c r="H37" s="154"/>
      <c r="I37" s="128">
        <f t="shared" si="0"/>
        <v>0</v>
      </c>
      <c r="J37" s="52"/>
      <c r="K37" s="154"/>
      <c r="L37" s="70"/>
    </row>
    <row r="38" spans="1:17" ht="18" customHeight="1" x14ac:dyDescent="0.25">
      <c r="A38" s="38"/>
      <c r="B38" s="238"/>
      <c r="C38" s="156"/>
      <c r="D38" s="153"/>
      <c r="E38" s="154"/>
      <c r="F38" s="52"/>
      <c r="G38" s="154"/>
      <c r="H38" s="154"/>
      <c r="I38" s="128">
        <f t="shared" si="0"/>
        <v>0</v>
      </c>
      <c r="J38" s="52"/>
      <c r="K38" s="154"/>
      <c r="L38" s="70"/>
      <c r="Q38" s="127"/>
    </row>
    <row r="39" spans="1:17" ht="18" customHeight="1" x14ac:dyDescent="0.25">
      <c r="A39" s="38"/>
      <c r="B39" s="238"/>
      <c r="C39" s="156"/>
      <c r="D39" s="153"/>
      <c r="E39" s="154"/>
      <c r="F39" s="52"/>
      <c r="G39" s="154"/>
      <c r="H39" s="154"/>
      <c r="I39" s="128">
        <f t="shared" si="0"/>
        <v>0</v>
      </c>
      <c r="J39" s="52"/>
      <c r="K39" s="154"/>
      <c r="L39" s="70"/>
    </row>
    <row r="40" spans="1:17" ht="18" customHeight="1" x14ac:dyDescent="0.25">
      <c r="A40" s="38"/>
      <c r="B40" s="238"/>
      <c r="C40" s="156"/>
      <c r="D40" s="153"/>
      <c r="E40" s="154"/>
      <c r="F40" s="52"/>
      <c r="G40" s="154"/>
      <c r="H40" s="154"/>
      <c r="I40" s="128">
        <f t="shared" si="0"/>
        <v>0</v>
      </c>
      <c r="J40" s="52"/>
      <c r="K40" s="154"/>
      <c r="L40" s="70"/>
    </row>
    <row r="41" spans="1:17" ht="18" customHeight="1" x14ac:dyDescent="0.25">
      <c r="A41" s="38"/>
      <c r="B41" s="238"/>
      <c r="C41" s="156"/>
      <c r="D41" s="153"/>
      <c r="E41" s="154"/>
      <c r="F41" s="52"/>
      <c r="G41" s="154"/>
      <c r="H41" s="154"/>
      <c r="I41" s="128">
        <f t="shared" si="0"/>
        <v>0</v>
      </c>
      <c r="J41" s="38"/>
      <c r="K41" s="154"/>
      <c r="L41" s="70"/>
    </row>
    <row r="42" spans="1:17" ht="18" customHeight="1" x14ac:dyDescent="0.25">
      <c r="A42" s="38"/>
      <c r="B42" s="238"/>
      <c r="C42" s="156"/>
      <c r="D42" s="153"/>
      <c r="E42" s="154"/>
      <c r="F42" s="52"/>
      <c r="G42" s="154"/>
      <c r="H42" s="154"/>
      <c r="I42" s="128">
        <f t="shared" si="0"/>
        <v>0</v>
      </c>
      <c r="J42" s="52"/>
      <c r="K42" s="154"/>
      <c r="L42" s="70"/>
    </row>
    <row r="43" spans="1:17" ht="18" customHeight="1" x14ac:dyDescent="0.25">
      <c r="A43" s="38"/>
      <c r="B43" s="238"/>
      <c r="C43" s="156"/>
      <c r="D43" s="153"/>
      <c r="E43" s="154"/>
      <c r="F43" s="52"/>
      <c r="G43" s="154"/>
      <c r="H43" s="154"/>
      <c r="I43" s="128">
        <f t="shared" si="0"/>
        <v>0</v>
      </c>
      <c r="J43" s="52"/>
      <c r="K43" s="154"/>
      <c r="L43" s="70"/>
    </row>
    <row r="44" spans="1:17" ht="18" customHeight="1" x14ac:dyDescent="0.25">
      <c r="A44" s="38"/>
      <c r="B44" s="238"/>
      <c r="C44" s="156"/>
      <c r="D44" s="153"/>
      <c r="E44" s="154"/>
      <c r="F44" s="52"/>
      <c r="G44" s="154"/>
      <c r="H44" s="154"/>
      <c r="I44" s="128">
        <f t="shared" ref="I44:I50" si="1">+G44+H44</f>
        <v>0</v>
      </c>
      <c r="J44" s="52"/>
      <c r="K44" s="154"/>
      <c r="L44" s="70"/>
    </row>
    <row r="45" spans="1:17" ht="18" customHeight="1" x14ac:dyDescent="0.25">
      <c r="A45" s="38"/>
      <c r="B45" s="238"/>
      <c r="C45" s="156"/>
      <c r="D45" s="153"/>
      <c r="E45" s="154"/>
      <c r="F45" s="52"/>
      <c r="G45" s="154"/>
      <c r="H45" s="154"/>
      <c r="I45" s="128">
        <f t="shared" si="1"/>
        <v>0</v>
      </c>
      <c r="J45" s="52"/>
      <c r="K45" s="154"/>
      <c r="L45" s="70"/>
    </row>
    <row r="46" spans="1:17" ht="18.75" customHeight="1" x14ac:dyDescent="0.25">
      <c r="A46" s="38"/>
      <c r="B46" s="238"/>
      <c r="C46" s="156"/>
      <c r="D46" s="153"/>
      <c r="E46" s="154"/>
      <c r="F46" s="52"/>
      <c r="G46" s="154"/>
      <c r="H46" s="154"/>
      <c r="I46" s="128">
        <f t="shared" si="1"/>
        <v>0</v>
      </c>
      <c r="J46" s="52"/>
      <c r="K46" s="154"/>
      <c r="L46" s="70"/>
    </row>
    <row r="47" spans="1:17" ht="18" customHeight="1" x14ac:dyDescent="0.25">
      <c r="A47" s="38"/>
      <c r="B47" s="238"/>
      <c r="C47" s="156"/>
      <c r="D47" s="153"/>
      <c r="E47" s="154"/>
      <c r="F47" s="52"/>
      <c r="G47" s="154"/>
      <c r="H47" s="154"/>
      <c r="I47" s="128">
        <f t="shared" si="1"/>
        <v>0</v>
      </c>
      <c r="J47" s="38"/>
      <c r="K47" s="154"/>
      <c r="L47" s="70"/>
    </row>
    <row r="48" spans="1:17" ht="18" customHeight="1" x14ac:dyDescent="0.25">
      <c r="A48" s="38"/>
      <c r="B48" s="238"/>
      <c r="C48" s="156"/>
      <c r="D48" s="153"/>
      <c r="E48" s="154"/>
      <c r="F48" s="52"/>
      <c r="G48" s="154"/>
      <c r="H48" s="154"/>
      <c r="I48" s="128">
        <f t="shared" si="1"/>
        <v>0</v>
      </c>
      <c r="J48" s="52"/>
      <c r="K48" s="154"/>
      <c r="L48" s="70"/>
    </row>
    <row r="49" spans="1:12" ht="18" customHeight="1" x14ac:dyDescent="0.25">
      <c r="A49" s="38"/>
      <c r="B49" s="238"/>
      <c r="C49" s="156"/>
      <c r="D49" s="153"/>
      <c r="E49" s="154"/>
      <c r="F49" s="52"/>
      <c r="G49" s="154"/>
      <c r="H49" s="154"/>
      <c r="I49" s="128">
        <f t="shared" si="1"/>
        <v>0</v>
      </c>
      <c r="J49" s="52"/>
      <c r="K49" s="154"/>
      <c r="L49" s="70"/>
    </row>
    <row r="50" spans="1:12" ht="18" customHeight="1" x14ac:dyDescent="0.25">
      <c r="A50" s="38"/>
      <c r="B50" s="238"/>
      <c r="C50" s="156"/>
      <c r="D50" s="153"/>
      <c r="E50" s="154"/>
      <c r="F50" s="52"/>
      <c r="G50" s="154"/>
      <c r="H50" s="154"/>
      <c r="I50" s="128">
        <f t="shared" si="1"/>
        <v>0</v>
      </c>
      <c r="J50" s="52"/>
      <c r="K50" s="154"/>
      <c r="L50" s="70"/>
    </row>
    <row r="51" spans="1:12" ht="18" customHeight="1" x14ac:dyDescent="0.25">
      <c r="A51" s="38"/>
      <c r="B51" s="73"/>
      <c r="C51" s="49"/>
      <c r="D51" s="49"/>
      <c r="E51" s="52"/>
      <c r="F51" s="52"/>
      <c r="G51" s="52"/>
      <c r="H51" s="52"/>
      <c r="I51" s="52"/>
      <c r="J51" s="52"/>
      <c r="K51" s="38"/>
      <c r="L51" s="70"/>
    </row>
    <row r="52" spans="1:12" ht="18" customHeight="1" x14ac:dyDescent="0.25">
      <c r="A52" s="38"/>
      <c r="B52" s="114" t="s">
        <v>189</v>
      </c>
      <c r="C52" s="49"/>
      <c r="D52" s="247">
        <f>SUM(D24:D50)</f>
        <v>0</v>
      </c>
      <c r="E52" s="52"/>
      <c r="F52" s="52"/>
      <c r="G52" s="52"/>
      <c r="H52" s="52"/>
      <c r="I52" s="52"/>
      <c r="J52" s="52"/>
      <c r="K52" s="38"/>
      <c r="L52" s="70"/>
    </row>
    <row r="53" spans="1:12" ht="17.25" customHeight="1" thickBot="1" x14ac:dyDescent="0.3">
      <c r="A53" s="38"/>
      <c r="B53" s="74"/>
      <c r="C53" s="50"/>
      <c r="D53" s="50"/>
      <c r="E53" s="54"/>
      <c r="F53" s="54"/>
      <c r="G53" s="54"/>
      <c r="H53" s="54"/>
      <c r="I53" s="54"/>
      <c r="J53" s="54"/>
      <c r="K53" s="41"/>
      <c r="L53" s="61"/>
    </row>
    <row r="54" spans="1:12" ht="17.25" customHeight="1" thickBot="1" x14ac:dyDescent="0.3">
      <c r="C54" s="71"/>
      <c r="E54" s="48"/>
      <c r="F54" s="46"/>
      <c r="G54" s="47"/>
      <c r="H54" s="46"/>
      <c r="I54" s="46"/>
      <c r="J54" s="46"/>
      <c r="K54" s="46"/>
      <c r="L54" s="46"/>
    </row>
    <row r="55" spans="1:12" ht="18" customHeight="1" x14ac:dyDescent="0.25">
      <c r="A55" s="38"/>
      <c r="B55" s="34" t="s">
        <v>181</v>
      </c>
      <c r="C55" s="63"/>
      <c r="D55" s="65">
        <f>D24*E24+D25*E25+D26*E26+D27*E27+D28*E28+D29*E29+D30*E30+D31*E31+D32*E32+D33*E33+D34*E34+D35*E35+D36*E36+D37*E37+D38*E38+D39*E39+D40*E40+D41*E41+D42*E42+D43*E43+D44*E44+D45*E45+D46*E46+D47*E47+D48*E48+D49*E49+D50*E50</f>
        <v>0</v>
      </c>
      <c r="E55" s="48"/>
      <c r="F55" s="46"/>
      <c r="G55" s="47"/>
      <c r="H55" s="46"/>
      <c r="I55" s="46"/>
      <c r="J55" s="46"/>
      <c r="K55" s="47"/>
      <c r="L55" s="46"/>
    </row>
    <row r="56" spans="1:12" ht="18" customHeight="1" x14ac:dyDescent="0.25">
      <c r="A56" s="38"/>
      <c r="B56" s="37" t="s">
        <v>67</v>
      </c>
      <c r="C56" s="60"/>
      <c r="D56" s="155"/>
      <c r="E56" s="48"/>
      <c r="F56" s="46"/>
      <c r="G56" s="47"/>
      <c r="H56" s="46"/>
      <c r="K56" s="47"/>
      <c r="L56" s="46"/>
    </row>
    <row r="57" spans="1:12" ht="18" customHeight="1" x14ac:dyDescent="0.25">
      <c r="A57" s="38"/>
      <c r="B57" s="62" t="s">
        <v>3</v>
      </c>
      <c r="C57" s="60"/>
      <c r="D57" s="66">
        <f>D55*D56</f>
        <v>0</v>
      </c>
      <c r="E57" s="48"/>
      <c r="F57" s="46"/>
      <c r="G57" s="47"/>
      <c r="H57" s="46"/>
      <c r="K57" s="47"/>
      <c r="L57" s="46"/>
    </row>
    <row r="58" spans="1:12" ht="18" customHeight="1" x14ac:dyDescent="0.25">
      <c r="A58" s="38"/>
      <c r="B58" s="37" t="s">
        <v>182</v>
      </c>
      <c r="C58" s="60"/>
      <c r="D58" s="66">
        <f>D24*G24+D25*G25+D26*G26+D27*G27+D28*G28+D29*G29+D30*G30+D31*G31+D32*G32+D33*G33+D34*G34+D35*G35+D36*G36+D37*G37+D38*G38+D39*G39+D40*G40+D41*G41+D42*G42+D43*G43+D44*G44+D45*G45+D46*G46+D47*G47+D48*G48+D49*G49+D50*G50</f>
        <v>0</v>
      </c>
      <c r="E58" s="48"/>
      <c r="F58" s="46"/>
      <c r="G58" s="47"/>
      <c r="H58" s="46"/>
      <c r="K58" s="47"/>
      <c r="L58" s="46"/>
    </row>
    <row r="59" spans="1:12" ht="18" customHeight="1" x14ac:dyDescent="0.25">
      <c r="A59" s="38"/>
      <c r="B59" s="37" t="s">
        <v>68</v>
      </c>
      <c r="C59" s="60"/>
      <c r="D59" s="155"/>
      <c r="E59" s="48"/>
      <c r="F59" s="46"/>
      <c r="G59" s="47"/>
      <c r="H59" s="80"/>
      <c r="I59" s="80"/>
      <c r="K59" s="47"/>
      <c r="L59" s="46"/>
    </row>
    <row r="60" spans="1:12" ht="18" customHeight="1" x14ac:dyDescent="0.25">
      <c r="A60" s="38"/>
      <c r="B60" s="62" t="s">
        <v>3</v>
      </c>
      <c r="C60" s="60"/>
      <c r="D60" s="66">
        <f>D58*D59</f>
        <v>0</v>
      </c>
      <c r="E60" s="48"/>
      <c r="F60" s="46"/>
      <c r="G60" s="47"/>
      <c r="H60" s="80"/>
      <c r="I60" s="80"/>
      <c r="K60" s="47"/>
      <c r="L60" s="46"/>
    </row>
    <row r="61" spans="1:12" ht="18" customHeight="1" x14ac:dyDescent="0.25">
      <c r="A61" s="38"/>
      <c r="B61" s="37" t="s">
        <v>183</v>
      </c>
      <c r="C61" s="60"/>
      <c r="D61" s="66">
        <f>D60+D57</f>
        <v>0</v>
      </c>
      <c r="E61" s="48"/>
      <c r="F61" s="46"/>
      <c r="G61" s="47"/>
      <c r="H61" s="80"/>
      <c r="I61" s="80"/>
      <c r="K61" s="47"/>
      <c r="L61" s="46"/>
    </row>
    <row r="62" spans="1:12" ht="18" customHeight="1" x14ac:dyDescent="0.25">
      <c r="A62" s="38"/>
      <c r="B62" s="115" t="s">
        <v>371</v>
      </c>
      <c r="C62" s="154"/>
      <c r="D62" s="303"/>
      <c r="E62" s="48"/>
      <c r="G62" s="80"/>
      <c r="H62" s="80"/>
      <c r="I62" s="80"/>
      <c r="K62" s="47"/>
      <c r="L62" s="46"/>
    </row>
    <row r="63" spans="1:12" ht="18" customHeight="1" x14ac:dyDescent="0.25">
      <c r="A63" s="38"/>
      <c r="B63" s="524" t="s">
        <v>183</v>
      </c>
      <c r="C63" s="525"/>
      <c r="D63" s="66">
        <f>D61+C62</f>
        <v>0</v>
      </c>
      <c r="E63" s="48"/>
      <c r="F63" s="46"/>
      <c r="G63" s="47"/>
      <c r="H63" s="80"/>
      <c r="I63" s="80"/>
      <c r="K63" s="47"/>
      <c r="L63" s="46"/>
    </row>
    <row r="64" spans="1:12" ht="18" customHeight="1" x14ac:dyDescent="0.25">
      <c r="A64" s="38"/>
      <c r="B64" s="115" t="s">
        <v>400</v>
      </c>
      <c r="C64" s="156"/>
      <c r="D64" s="66">
        <f>D61*C64</f>
        <v>0</v>
      </c>
      <c r="E64" s="48"/>
      <c r="H64" s="80"/>
      <c r="I64" s="80"/>
      <c r="K64" s="47"/>
      <c r="L64" s="46"/>
    </row>
    <row r="65" spans="1:18" ht="18" customHeight="1" thickBot="1" x14ac:dyDescent="0.3">
      <c r="A65" s="38"/>
      <c r="B65" s="68" t="s">
        <v>336</v>
      </c>
      <c r="C65" s="64"/>
      <c r="D65" s="67">
        <f>+D61+C62-D64</f>
        <v>0</v>
      </c>
      <c r="H65" s="80"/>
      <c r="I65" s="80"/>
      <c r="K65" s="47"/>
      <c r="L65" s="46"/>
    </row>
    <row r="66" spans="1:18" ht="18" customHeight="1" thickBot="1" x14ac:dyDescent="0.3">
      <c r="B66" s="84"/>
      <c r="I66" s="43"/>
      <c r="J66" s="43"/>
    </row>
    <row r="67" spans="1:18" ht="18" customHeight="1" x14ac:dyDescent="0.25">
      <c r="A67" s="38"/>
      <c r="B67" s="527" t="s">
        <v>45</v>
      </c>
      <c r="C67" s="528"/>
      <c r="D67" s="528"/>
      <c r="E67" s="528"/>
      <c r="F67" s="528"/>
      <c r="G67" s="528"/>
      <c r="H67" s="528"/>
      <c r="I67" s="528"/>
      <c r="J67" s="528"/>
      <c r="K67" s="529"/>
    </row>
    <row r="68" spans="1:18" ht="18" customHeight="1" x14ac:dyDescent="0.25">
      <c r="A68" s="38"/>
      <c r="B68" s="409" t="s">
        <v>76</v>
      </c>
      <c r="C68" s="521" t="s">
        <v>133</v>
      </c>
      <c r="D68" s="521"/>
      <c r="E68" s="521"/>
      <c r="F68" s="521"/>
      <c r="G68" s="521"/>
      <c r="H68" s="522" t="s">
        <v>364</v>
      </c>
      <c r="I68" s="523"/>
      <c r="J68" s="408"/>
      <c r="K68" s="85"/>
      <c r="L68" s="48"/>
    </row>
    <row r="69" spans="1:18" ht="18" customHeight="1" x14ac:dyDescent="0.25">
      <c r="A69" s="38"/>
      <c r="B69" s="363" t="s">
        <v>46</v>
      </c>
      <c r="C69" s="364"/>
      <c r="D69" s="364"/>
      <c r="E69" s="364"/>
      <c r="F69" s="364"/>
      <c r="G69" s="364"/>
      <c r="H69" s="416"/>
      <c r="I69" s="364"/>
      <c r="J69" s="364"/>
      <c r="K69" s="365"/>
      <c r="L69" s="48"/>
    </row>
    <row r="70" spans="1:18" ht="18" customHeight="1" x14ac:dyDescent="0.25">
      <c r="A70" s="38"/>
      <c r="B70" s="363" t="s">
        <v>47</v>
      </c>
      <c r="C70" s="364"/>
      <c r="D70" s="364"/>
      <c r="E70" s="364"/>
      <c r="F70" s="364"/>
      <c r="G70" s="364"/>
      <c r="H70" s="416"/>
      <c r="I70" s="364"/>
      <c r="J70" s="364"/>
      <c r="K70" s="366"/>
      <c r="L70" s="48"/>
    </row>
    <row r="71" spans="1:18" ht="18" customHeight="1" thickBot="1" x14ac:dyDescent="0.3">
      <c r="A71" s="38"/>
      <c r="B71" s="363" t="s">
        <v>120</v>
      </c>
      <c r="C71" s="364"/>
      <c r="D71" s="364"/>
      <c r="E71" s="364"/>
      <c r="F71" s="364"/>
      <c r="G71" s="364"/>
      <c r="H71" s="417" t="s">
        <v>363</v>
      </c>
      <c r="I71" s="520"/>
      <c r="J71" s="520"/>
      <c r="K71" s="366"/>
      <c r="L71" s="48"/>
    </row>
    <row r="72" spans="1:18" ht="18" customHeight="1" x14ac:dyDescent="0.25">
      <c r="A72" s="38"/>
      <c r="B72" s="519" t="s">
        <v>308</v>
      </c>
      <c r="C72" s="364"/>
      <c r="D72" s="364"/>
      <c r="E72" s="364"/>
      <c r="F72" s="364"/>
      <c r="G72" s="364"/>
      <c r="H72" s="416"/>
      <c r="I72" s="364"/>
      <c r="J72" s="364"/>
      <c r="K72" s="366"/>
      <c r="L72" s="48"/>
    </row>
    <row r="73" spans="1:18" ht="18" customHeight="1" x14ac:dyDescent="0.25">
      <c r="A73" s="38"/>
      <c r="B73" s="519"/>
      <c r="C73" s="364"/>
      <c r="D73" s="364"/>
      <c r="E73" s="364"/>
      <c r="F73" s="364"/>
      <c r="G73" s="364"/>
      <c r="H73" s="416"/>
      <c r="I73" s="367"/>
      <c r="J73" s="367"/>
      <c r="K73" s="366"/>
      <c r="L73" s="48"/>
    </row>
    <row r="74" spans="1:18" ht="18" customHeight="1" thickBot="1" x14ac:dyDescent="0.3">
      <c r="A74" s="38"/>
      <c r="B74" s="368"/>
      <c r="C74" s="369"/>
      <c r="D74" s="369"/>
      <c r="E74" s="369"/>
      <c r="F74" s="369"/>
      <c r="G74" s="369"/>
      <c r="H74" s="418"/>
      <c r="I74" s="370"/>
      <c r="J74" s="370"/>
      <c r="K74" s="371"/>
      <c r="L74" s="48"/>
    </row>
    <row r="75" spans="1:18" ht="18" customHeight="1" x14ac:dyDescent="0.25">
      <c r="B75" s="48"/>
      <c r="C75" s="48"/>
      <c r="D75" s="48"/>
      <c r="E75" s="48"/>
      <c r="F75" s="48"/>
      <c r="G75" s="48"/>
      <c r="H75" s="48"/>
      <c r="I75" s="48"/>
      <c r="J75" s="48"/>
      <c r="K75" s="48"/>
      <c r="L75" s="48"/>
    </row>
    <row r="76" spans="1:18" x14ac:dyDescent="0.25">
      <c r="A76" s="414"/>
      <c r="B76" s="516"/>
      <c r="C76" s="516"/>
      <c r="D76" s="516"/>
      <c r="M76" s="44"/>
      <c r="N76" s="44"/>
      <c r="O76" s="44"/>
      <c r="P76" s="44"/>
      <c r="Q76" s="44"/>
      <c r="R76" s="44"/>
    </row>
    <row r="77" spans="1:18" x14ac:dyDescent="0.25">
      <c r="A77" s="414"/>
      <c r="B77" s="516"/>
      <c r="C77" s="516"/>
      <c r="D77" s="516"/>
      <c r="F77" s="106"/>
      <c r="G77" s="107"/>
      <c r="H77" s="107"/>
      <c r="I77" s="107"/>
      <c r="M77" s="44"/>
      <c r="N77" s="44"/>
      <c r="O77" s="44"/>
      <c r="P77" s="44"/>
      <c r="Q77" s="44"/>
      <c r="R77" s="44"/>
    </row>
    <row r="78" spans="1:18" x14ac:dyDescent="0.25">
      <c r="A78" s="414"/>
      <c r="B78" s="517"/>
      <c r="C78" s="517"/>
      <c r="D78" s="517"/>
      <c r="F78" s="518"/>
      <c r="G78" s="518"/>
      <c r="H78" s="518"/>
      <c r="I78" s="518"/>
      <c r="M78" s="44"/>
      <c r="N78" s="44"/>
      <c r="O78" s="44"/>
      <c r="P78" s="44"/>
      <c r="Q78" s="44"/>
      <c r="R78" s="44"/>
    </row>
    <row r="79" spans="1:18" x14ac:dyDescent="0.25">
      <c r="A79" s="414"/>
      <c r="B79" s="515" t="s">
        <v>94</v>
      </c>
      <c r="C79" s="515"/>
      <c r="D79" s="515"/>
      <c r="F79" s="515" t="s">
        <v>93</v>
      </c>
      <c r="G79" s="515"/>
      <c r="H79" s="515"/>
      <c r="I79" s="515"/>
      <c r="M79" s="44"/>
      <c r="N79" s="44"/>
      <c r="O79" s="44"/>
      <c r="P79" s="44"/>
      <c r="Q79" s="44"/>
      <c r="R79" s="44"/>
    </row>
    <row r="80" spans="1:18" x14ac:dyDescent="0.25">
      <c r="A80" s="414"/>
      <c r="B80" s="45"/>
      <c r="C80" s="45"/>
      <c r="D80" s="45"/>
      <c r="F80" s="45"/>
      <c r="G80" s="45"/>
      <c r="H80" s="45"/>
      <c r="I80" s="45"/>
      <c r="M80" s="44"/>
      <c r="N80" s="44"/>
      <c r="O80" s="44"/>
      <c r="P80" s="44"/>
      <c r="Q80" s="44"/>
      <c r="R80" s="44"/>
    </row>
    <row r="81" spans="1:18" x14ac:dyDescent="0.25">
      <c r="A81" s="414"/>
      <c r="B81" s="45"/>
      <c r="C81" s="45"/>
      <c r="D81" s="45"/>
      <c r="F81" s="45"/>
      <c r="G81" s="45"/>
      <c r="H81" s="45"/>
      <c r="I81" s="45"/>
      <c r="M81" s="44"/>
      <c r="N81" s="44"/>
      <c r="O81" s="44"/>
      <c r="P81" s="44"/>
      <c r="Q81" s="44"/>
      <c r="R81" s="44"/>
    </row>
    <row r="82" spans="1:18" x14ac:dyDescent="0.25">
      <c r="A82" s="414"/>
      <c r="B82" s="45"/>
      <c r="C82" s="45"/>
      <c r="D82" s="45"/>
      <c r="F82" s="45"/>
      <c r="G82" s="45"/>
      <c r="H82" s="45"/>
      <c r="I82" s="45"/>
      <c r="M82" s="44"/>
      <c r="N82" s="44"/>
      <c r="O82" s="44"/>
      <c r="P82" s="44"/>
      <c r="Q82" s="44"/>
      <c r="R82" s="44"/>
    </row>
    <row r="83" spans="1:18" x14ac:dyDescent="0.25">
      <c r="A83" s="414"/>
      <c r="B83" s="45"/>
      <c r="C83" s="45"/>
      <c r="D83" s="45"/>
      <c r="F83" s="45"/>
      <c r="G83" s="45"/>
      <c r="H83" s="45"/>
      <c r="I83" s="45"/>
      <c r="M83" s="44"/>
      <c r="N83" s="44"/>
      <c r="O83" s="44"/>
      <c r="P83" s="44"/>
      <c r="Q83" s="44"/>
      <c r="R83" s="44"/>
    </row>
    <row r="84" spans="1:18" x14ac:dyDescent="0.25">
      <c r="A84" s="414"/>
      <c r="B84" s="45"/>
      <c r="C84" s="45"/>
      <c r="D84" s="45"/>
      <c r="F84" s="45"/>
      <c r="G84" s="45"/>
      <c r="H84" s="45"/>
      <c r="I84" s="45"/>
      <c r="M84" s="44"/>
      <c r="N84" s="44"/>
      <c r="O84" s="44"/>
      <c r="P84" s="44"/>
      <c r="Q84" s="44"/>
      <c r="R84" s="44"/>
    </row>
    <row r="85" spans="1:18" x14ac:dyDescent="0.25">
      <c r="A85" s="414"/>
      <c r="B85" s="45"/>
      <c r="C85" s="45"/>
      <c r="D85" s="45"/>
      <c r="F85" s="45"/>
      <c r="G85" s="45"/>
      <c r="H85" s="45"/>
      <c r="I85" s="45"/>
      <c r="M85" s="44"/>
      <c r="N85" s="44"/>
      <c r="O85" s="44"/>
      <c r="P85" s="44"/>
      <c r="Q85" s="44"/>
      <c r="R85" s="44"/>
    </row>
    <row r="86" spans="1:18" x14ac:dyDescent="0.25">
      <c r="A86" s="414"/>
      <c r="B86" s="45"/>
      <c r="C86" s="45"/>
      <c r="D86" s="45"/>
      <c r="F86" s="45"/>
      <c r="G86" s="45"/>
      <c r="H86" s="45"/>
      <c r="I86" s="45"/>
      <c r="M86" s="44"/>
      <c r="N86" s="44"/>
      <c r="O86" s="44"/>
      <c r="P86" s="44"/>
      <c r="Q86" s="44"/>
      <c r="R86" s="44"/>
    </row>
    <row r="87" spans="1:18" x14ac:dyDescent="0.25">
      <c r="A87" s="414"/>
      <c r="B87" s="45"/>
      <c r="C87" s="45"/>
      <c r="D87" s="45"/>
      <c r="F87" s="45"/>
      <c r="G87" s="45"/>
      <c r="H87" s="45"/>
      <c r="I87" s="45"/>
      <c r="M87" s="44"/>
      <c r="N87" s="44"/>
      <c r="O87" s="44"/>
      <c r="P87" s="44"/>
      <c r="Q87" s="44"/>
      <c r="R87" s="44"/>
    </row>
    <row r="88" spans="1:18" x14ac:dyDescent="0.25">
      <c r="A88" s="414"/>
      <c r="B88" s="45"/>
      <c r="C88" s="45"/>
      <c r="D88" s="45"/>
      <c r="F88" s="45"/>
      <c r="G88" s="45"/>
      <c r="H88" s="45"/>
      <c r="I88" s="45"/>
      <c r="M88" s="44"/>
      <c r="N88" s="44"/>
      <c r="O88" s="44"/>
      <c r="P88" s="44"/>
      <c r="Q88" s="44"/>
      <c r="R88" s="44"/>
    </row>
    <row r="89" spans="1:18" x14ac:dyDescent="0.25">
      <c r="A89" s="414"/>
      <c r="B89" s="45"/>
      <c r="C89" s="45"/>
      <c r="D89" s="45"/>
      <c r="F89" s="45"/>
      <c r="G89" s="45"/>
      <c r="H89" s="45"/>
      <c r="I89" s="45"/>
      <c r="M89" s="44"/>
      <c r="N89" s="44"/>
      <c r="O89" s="44"/>
      <c r="P89" s="44"/>
      <c r="Q89" s="44"/>
      <c r="R89" s="44"/>
    </row>
    <row r="90" spans="1:18" x14ac:dyDescent="0.25">
      <c r="A90" s="414"/>
      <c r="B90" s="45"/>
      <c r="C90" s="45"/>
      <c r="D90" s="45"/>
      <c r="F90" s="45"/>
      <c r="G90" s="45"/>
      <c r="H90" s="45"/>
      <c r="I90" s="45"/>
      <c r="M90" s="44"/>
      <c r="N90" s="44"/>
      <c r="O90" s="44"/>
      <c r="P90" s="44"/>
      <c r="Q90" s="44"/>
      <c r="R90" s="44"/>
    </row>
    <row r="91" spans="1:18" x14ac:dyDescent="0.25">
      <c r="A91" s="414"/>
      <c r="B91" s="45"/>
      <c r="C91" s="45"/>
      <c r="D91" s="45"/>
      <c r="F91" s="45"/>
      <c r="G91" s="45"/>
      <c r="H91" s="45"/>
      <c r="I91" s="45"/>
      <c r="M91" s="44"/>
      <c r="N91" s="44"/>
      <c r="O91" s="44"/>
      <c r="P91" s="44"/>
      <c r="Q91" s="44"/>
      <c r="R91" s="44"/>
    </row>
    <row r="92" spans="1:18" x14ac:dyDescent="0.25">
      <c r="A92" s="414"/>
      <c r="B92" s="45"/>
      <c r="C92" s="45"/>
      <c r="D92" s="45"/>
      <c r="F92" s="45"/>
      <c r="G92" s="45"/>
      <c r="H92" s="45"/>
      <c r="I92" s="45"/>
      <c r="M92" s="44"/>
      <c r="N92" s="44"/>
      <c r="O92" s="44"/>
      <c r="P92" s="44"/>
      <c r="Q92" s="44"/>
      <c r="R92" s="44"/>
    </row>
    <row r="93" spans="1:18" x14ac:dyDescent="0.25">
      <c r="A93" s="414"/>
      <c r="B93" s="45"/>
      <c r="C93" s="45"/>
      <c r="D93" s="45"/>
      <c r="F93" s="45"/>
      <c r="G93" s="45"/>
      <c r="H93" s="45"/>
      <c r="I93" s="45"/>
      <c r="M93" s="44"/>
      <c r="N93" s="44"/>
      <c r="O93" s="44"/>
      <c r="P93" s="44"/>
      <c r="Q93" s="44"/>
      <c r="R93" s="44"/>
    </row>
    <row r="94" spans="1:18" x14ac:dyDescent="0.25">
      <c r="A94" s="414"/>
      <c r="B94" s="45"/>
      <c r="C94" s="45"/>
      <c r="D94" s="45"/>
      <c r="F94" s="45"/>
      <c r="G94" s="45"/>
      <c r="H94" s="45"/>
      <c r="I94" s="45"/>
      <c r="M94" s="44"/>
      <c r="N94" s="44"/>
      <c r="O94" s="44"/>
      <c r="P94" s="44"/>
      <c r="Q94" s="44"/>
      <c r="R94" s="44"/>
    </row>
    <row r="95" spans="1:18" x14ac:dyDescent="0.25">
      <c r="A95" s="414"/>
      <c r="B95" s="45"/>
      <c r="C95" s="45"/>
      <c r="D95" s="45"/>
      <c r="F95" s="45"/>
      <c r="G95" s="45"/>
      <c r="H95" s="45"/>
      <c r="I95" s="45"/>
      <c r="M95" s="44"/>
      <c r="N95" s="44"/>
      <c r="O95" s="44"/>
      <c r="P95" s="44"/>
      <c r="Q95" s="44"/>
      <c r="R95" s="44"/>
    </row>
    <row r="96" spans="1:18" x14ac:dyDescent="0.25">
      <c r="A96" s="414"/>
      <c r="B96" s="45"/>
      <c r="C96" s="45"/>
      <c r="D96" s="45"/>
      <c r="F96" s="45"/>
      <c r="G96" s="45"/>
      <c r="H96" s="45"/>
      <c r="I96" s="45"/>
      <c r="M96" s="44"/>
      <c r="N96" s="44"/>
      <c r="O96" s="44"/>
      <c r="P96" s="44"/>
      <c r="Q96" s="44"/>
      <c r="R96" s="44"/>
    </row>
    <row r="97" spans="1:18" x14ac:dyDescent="0.25">
      <c r="A97" s="414"/>
      <c r="B97" s="45"/>
      <c r="C97" s="45"/>
      <c r="D97" s="45"/>
      <c r="F97" s="45"/>
      <c r="G97" s="45"/>
      <c r="H97" s="45"/>
      <c r="I97" s="45"/>
      <c r="M97" s="44"/>
      <c r="N97" s="44"/>
      <c r="O97" s="44"/>
      <c r="P97" s="44"/>
      <c r="Q97" s="44"/>
      <c r="R97" s="44"/>
    </row>
    <row r="98" spans="1:18" ht="24.75" customHeight="1" x14ac:dyDescent="0.25">
      <c r="C98" s="44"/>
    </row>
    <row r="99" spans="1:18" ht="24.75" customHeight="1" x14ac:dyDescent="0.25"/>
    <row r="100" spans="1:18" ht="24.75" customHeight="1" x14ac:dyDescent="0.25"/>
    <row r="101" spans="1:18" ht="15" customHeight="1" x14ac:dyDescent="0.25"/>
    <row r="102" spans="1:18" ht="15" customHeight="1" x14ac:dyDescent="0.25"/>
    <row r="103" spans="1:18" ht="15" customHeight="1" x14ac:dyDescent="0.25"/>
  </sheetData>
  <sheetProtection algorithmName="SHA-512" hashValue="p09GUlyyUI663hgr7zQEZoYXKahZUKbj3pgkf/41DVibZ5Ck22f7CFGgV5Xm2yehwGPa5LJhXIrbxMp4n2cjJw==" saltValue="YjcpMd5rD8GlMB7di211FA==" spinCount="100000" sheet="1" objects="1" scenarios="1" selectLockedCells="1"/>
  <mergeCells count="41">
    <mergeCell ref="E1:L4"/>
    <mergeCell ref="H19:J19"/>
    <mergeCell ref="C16:G16"/>
    <mergeCell ref="C17:G17"/>
    <mergeCell ref="H17:I17"/>
    <mergeCell ref="C18:G18"/>
    <mergeCell ref="H18:I18"/>
    <mergeCell ref="B5:L5"/>
    <mergeCell ref="B6:L6"/>
    <mergeCell ref="B7:L7"/>
    <mergeCell ref="B11:L11"/>
    <mergeCell ref="B8:L8"/>
    <mergeCell ref="B10:L10"/>
    <mergeCell ref="B12:L12"/>
    <mergeCell ref="B9:L9"/>
    <mergeCell ref="J17:K17"/>
    <mergeCell ref="J22:K22"/>
    <mergeCell ref="D20:H20"/>
    <mergeCell ref="B79:D79"/>
    <mergeCell ref="F79:I79"/>
    <mergeCell ref="B76:D78"/>
    <mergeCell ref="F78:I78"/>
    <mergeCell ref="B72:B73"/>
    <mergeCell ref="I71:J71"/>
    <mergeCell ref="C68:G68"/>
    <mergeCell ref="H68:I68"/>
    <mergeCell ref="B63:C63"/>
    <mergeCell ref="J20:L20"/>
    <mergeCell ref="B67:K67"/>
    <mergeCell ref="E22:G22"/>
    <mergeCell ref="B21:L21"/>
    <mergeCell ref="J18:K18"/>
    <mergeCell ref="L13:L19"/>
    <mergeCell ref="H15:K16"/>
    <mergeCell ref="C19:G19"/>
    <mergeCell ref="C14:G14"/>
    <mergeCell ref="H14:I14"/>
    <mergeCell ref="C15:G15"/>
    <mergeCell ref="C13:G13"/>
    <mergeCell ref="J13:K13"/>
    <mergeCell ref="J14:K14"/>
  </mergeCells>
  <conditionalFormatting sqref="I24:I50">
    <cfRule type="expression" dxfId="69" priority="3">
      <formula>$I24&gt;$K24</formula>
    </cfRule>
  </conditionalFormatting>
  <dataValidations count="3">
    <dataValidation type="list" allowBlank="1" showInputMessage="1" showErrorMessage="1" sqref="C24:C51">
      <formula1>restrictions</formula1>
    </dataValidation>
    <dataValidation type="custom" allowBlank="1" showInputMessage="1" showErrorMessage="1" errorTitle="Date Field" error="The data you entered is not a real date, please click Retry button to enter a valid date.  Thank you." sqref="C20">
      <formula1>AND(ISNUMBER(C20),LEFT(CELL("format",C20),1)="D")</formula1>
    </dataValidation>
    <dataValidation type="custom" allowBlank="1" showInputMessage="1" showErrorMessage="1" errorTitle="Date Field" error="The date you entered is not a real date, please click Retry button to add a valid date.  Thank you." sqref="H22">
      <formula1>AND(ISNUMBER(H22),LEFT(CELL("format",H22),1)="D")</formula1>
    </dataValidation>
  </dataValidations>
  <pageMargins left="0.7" right="0.7" top="0.75" bottom="0.75" header="0.3" footer="0.3"/>
  <pageSetup scale="76" fitToHeight="2" orientation="landscape" r:id="rId1"/>
  <rowBreaks count="1" manualBreakCount="1">
    <brk id="54" max="11" man="1"/>
  </rowBreaks>
  <drawing r:id="rId2"/>
  <legacyDrawing r:id="rId3"/>
  <controls>
    <mc:AlternateContent xmlns:mc="http://schemas.openxmlformats.org/markup-compatibility/2006">
      <mc:Choice Requires="x14">
        <control shapeId="10593" r:id="rId4" name="Label10">
          <controlPr defaultSize="0" autoLine="0" r:id="rId5">
            <anchor moveWithCells="1">
              <from>
                <xdr:col>2</xdr:col>
                <xdr:colOff>0</xdr:colOff>
                <xdr:row>97</xdr:row>
                <xdr:rowOff>0</xdr:rowOff>
              </from>
              <to>
                <xdr:col>2</xdr:col>
                <xdr:colOff>323850</xdr:colOff>
                <xdr:row>97</xdr:row>
                <xdr:rowOff>304800</xdr:rowOff>
              </to>
            </anchor>
          </controlPr>
        </control>
      </mc:Choice>
      <mc:Fallback>
        <control shapeId="10593" r:id="rId4" name="Label10"/>
      </mc:Fallback>
    </mc:AlternateContent>
    <mc:AlternateContent xmlns:mc="http://schemas.openxmlformats.org/markup-compatibility/2006">
      <mc:Choice Requires="x14">
        <control shapeId="10591" r:id="rId6" name="Label8">
          <controlPr defaultSize="0" autoLine="0" r:id="rId7">
            <anchor moveWithCells="1">
              <from>
                <xdr:col>2</xdr:col>
                <xdr:colOff>0</xdr:colOff>
                <xdr:row>97</xdr:row>
                <xdr:rowOff>0</xdr:rowOff>
              </from>
              <to>
                <xdr:col>2</xdr:col>
                <xdr:colOff>323850</xdr:colOff>
                <xdr:row>97</xdr:row>
                <xdr:rowOff>304800</xdr:rowOff>
              </to>
            </anchor>
          </controlPr>
        </control>
      </mc:Choice>
      <mc:Fallback>
        <control shapeId="10591" r:id="rId6" name="Label8"/>
      </mc:Fallback>
    </mc:AlternateContent>
    <mc:AlternateContent xmlns:mc="http://schemas.openxmlformats.org/markup-compatibility/2006">
      <mc:Choice Requires="x14">
        <control shapeId="10581" r:id="rId8" name="Label6">
          <controlPr defaultSize="0" autoLine="0" r:id="rId9">
            <anchor moveWithCells="1">
              <from>
                <xdr:col>2</xdr:col>
                <xdr:colOff>0</xdr:colOff>
                <xdr:row>97</xdr:row>
                <xdr:rowOff>0</xdr:rowOff>
              </from>
              <to>
                <xdr:col>2</xdr:col>
                <xdr:colOff>323850</xdr:colOff>
                <xdr:row>97</xdr:row>
                <xdr:rowOff>304800</xdr:rowOff>
              </to>
            </anchor>
          </controlPr>
        </control>
      </mc:Choice>
      <mc:Fallback>
        <control shapeId="10581" r:id="rId8" name="Label6"/>
      </mc:Fallback>
    </mc:AlternateContent>
    <mc:AlternateContent xmlns:mc="http://schemas.openxmlformats.org/markup-compatibility/2006">
      <mc:Choice Requires="x14">
        <control shapeId="10580" r:id="rId10" name="Label4">
          <controlPr defaultSize="0" autoLine="0" r:id="rId11">
            <anchor moveWithCells="1">
              <from>
                <xdr:col>2</xdr:col>
                <xdr:colOff>0</xdr:colOff>
                <xdr:row>97</xdr:row>
                <xdr:rowOff>0</xdr:rowOff>
              </from>
              <to>
                <xdr:col>2</xdr:col>
                <xdr:colOff>323850</xdr:colOff>
                <xdr:row>97</xdr:row>
                <xdr:rowOff>304800</xdr:rowOff>
              </to>
            </anchor>
          </controlPr>
        </control>
      </mc:Choice>
      <mc:Fallback>
        <control shapeId="10580" r:id="rId10" name="Label4"/>
      </mc:Fallback>
    </mc:AlternateContent>
    <mc:AlternateContent xmlns:mc="http://schemas.openxmlformats.org/markup-compatibility/2006">
      <mc:Choice Requires="x14">
        <control shapeId="10559" r:id="rId12" name="Label1">
          <controlPr defaultSize="0" autoLine="0" r:id="rId13">
            <anchor moveWithCells="1">
              <from>
                <xdr:col>2</xdr:col>
                <xdr:colOff>0</xdr:colOff>
                <xdr:row>97</xdr:row>
                <xdr:rowOff>0</xdr:rowOff>
              </from>
              <to>
                <xdr:col>2</xdr:col>
                <xdr:colOff>323850</xdr:colOff>
                <xdr:row>98</xdr:row>
                <xdr:rowOff>0</xdr:rowOff>
              </to>
            </anchor>
          </controlPr>
        </control>
      </mc:Choice>
      <mc:Fallback>
        <control shapeId="10559" r:id="rId12" name="Label1"/>
      </mc:Fallback>
    </mc:AlternateContent>
    <mc:AlternateContent xmlns:mc="http://schemas.openxmlformats.org/markup-compatibility/2006">
      <mc:Choice Requires="x14">
        <control shapeId="10560" r:id="rId14" name="Label2">
          <controlPr defaultSize="0" autoLine="0" r:id="rId15">
            <anchor moveWithCells="1">
              <from>
                <xdr:col>2</xdr:col>
                <xdr:colOff>0</xdr:colOff>
                <xdr:row>97</xdr:row>
                <xdr:rowOff>0</xdr:rowOff>
              </from>
              <to>
                <xdr:col>2</xdr:col>
                <xdr:colOff>323850</xdr:colOff>
                <xdr:row>98</xdr:row>
                <xdr:rowOff>0</xdr:rowOff>
              </to>
            </anchor>
          </controlPr>
        </control>
      </mc:Choice>
      <mc:Fallback>
        <control shapeId="10560" r:id="rId14" name="Label2"/>
      </mc:Fallback>
    </mc:AlternateContent>
    <mc:AlternateContent xmlns:mc="http://schemas.openxmlformats.org/markup-compatibility/2006">
      <mc:Choice Requires="x14">
        <control shapeId="10561" r:id="rId16" name="Label3">
          <controlPr defaultSize="0" autoLine="0" r:id="rId17">
            <anchor moveWithCells="1">
              <from>
                <xdr:col>2</xdr:col>
                <xdr:colOff>0</xdr:colOff>
                <xdr:row>97</xdr:row>
                <xdr:rowOff>0</xdr:rowOff>
              </from>
              <to>
                <xdr:col>2</xdr:col>
                <xdr:colOff>323850</xdr:colOff>
                <xdr:row>98</xdr:row>
                <xdr:rowOff>0</xdr:rowOff>
              </to>
            </anchor>
          </controlPr>
        </control>
      </mc:Choice>
      <mc:Fallback>
        <control shapeId="10561" r:id="rId16" name="Label3"/>
      </mc:Fallback>
    </mc:AlternateContent>
    <mc:AlternateContent xmlns:mc="http://schemas.openxmlformats.org/markup-compatibility/2006">
      <mc:Choice Requires="x14">
        <control shapeId="10563" r:id="rId18" name="Label5">
          <controlPr defaultSize="0" autoLine="0" r:id="rId19">
            <anchor moveWithCells="1">
              <from>
                <xdr:col>2</xdr:col>
                <xdr:colOff>0</xdr:colOff>
                <xdr:row>97</xdr:row>
                <xdr:rowOff>0</xdr:rowOff>
              </from>
              <to>
                <xdr:col>2</xdr:col>
                <xdr:colOff>323850</xdr:colOff>
                <xdr:row>97</xdr:row>
                <xdr:rowOff>304800</xdr:rowOff>
              </to>
            </anchor>
          </controlPr>
        </control>
      </mc:Choice>
      <mc:Fallback>
        <control shapeId="10563" r:id="rId18" name="Label5"/>
      </mc:Fallback>
    </mc:AlternateContent>
    <mc:AlternateContent xmlns:mc="http://schemas.openxmlformats.org/markup-compatibility/2006">
      <mc:Choice Requires="x14">
        <control shapeId="10567" r:id="rId20" name="Label9">
          <controlPr defaultSize="0" autoLine="0" r:id="rId21">
            <anchor moveWithCells="1">
              <from>
                <xdr:col>2</xdr:col>
                <xdr:colOff>0</xdr:colOff>
                <xdr:row>97</xdr:row>
                <xdr:rowOff>0</xdr:rowOff>
              </from>
              <to>
                <xdr:col>2</xdr:col>
                <xdr:colOff>323850</xdr:colOff>
                <xdr:row>98</xdr:row>
                <xdr:rowOff>0</xdr:rowOff>
              </to>
            </anchor>
          </controlPr>
        </control>
      </mc:Choice>
      <mc:Fallback>
        <control shapeId="10567" r:id="rId20" name="Label9"/>
      </mc:Fallback>
    </mc:AlternateContent>
    <mc:AlternateContent xmlns:mc="http://schemas.openxmlformats.org/markup-compatibility/2006">
      <mc:Choice Requires="x14">
        <control shapeId="10569" r:id="rId22" name="Label11">
          <controlPr defaultSize="0" autoLine="0" r:id="rId23">
            <anchor moveWithCells="1">
              <from>
                <xdr:col>2</xdr:col>
                <xdr:colOff>0</xdr:colOff>
                <xdr:row>97</xdr:row>
                <xdr:rowOff>0</xdr:rowOff>
              </from>
              <to>
                <xdr:col>2</xdr:col>
                <xdr:colOff>323850</xdr:colOff>
                <xdr:row>98</xdr:row>
                <xdr:rowOff>0</xdr:rowOff>
              </to>
            </anchor>
          </controlPr>
        </control>
      </mc:Choice>
      <mc:Fallback>
        <control shapeId="10569" r:id="rId22" name="Label11"/>
      </mc:Fallback>
    </mc:AlternateContent>
    <mc:AlternateContent xmlns:mc="http://schemas.openxmlformats.org/markup-compatibility/2006">
      <mc:Choice Requires="x14">
        <control shapeId="10570" r:id="rId24" name="Label12">
          <controlPr defaultSize="0" autoLine="0" r:id="rId25">
            <anchor moveWithCells="1">
              <from>
                <xdr:col>2</xdr:col>
                <xdr:colOff>0</xdr:colOff>
                <xdr:row>97</xdr:row>
                <xdr:rowOff>0</xdr:rowOff>
              </from>
              <to>
                <xdr:col>2</xdr:col>
                <xdr:colOff>323850</xdr:colOff>
                <xdr:row>98</xdr:row>
                <xdr:rowOff>0</xdr:rowOff>
              </to>
            </anchor>
          </controlPr>
        </control>
      </mc:Choice>
      <mc:Fallback>
        <control shapeId="10570" r:id="rId24" name="Label12"/>
      </mc:Fallback>
    </mc:AlternateContent>
    <mc:AlternateContent xmlns:mc="http://schemas.openxmlformats.org/markup-compatibility/2006">
      <mc:Choice Requires="x14">
        <control shapeId="10571" r:id="rId26" name="Label13">
          <controlPr defaultSize="0" autoLine="0" r:id="rId27">
            <anchor moveWithCells="1">
              <from>
                <xdr:col>2</xdr:col>
                <xdr:colOff>0</xdr:colOff>
                <xdr:row>97</xdr:row>
                <xdr:rowOff>0</xdr:rowOff>
              </from>
              <to>
                <xdr:col>2</xdr:col>
                <xdr:colOff>323850</xdr:colOff>
                <xdr:row>97</xdr:row>
                <xdr:rowOff>304800</xdr:rowOff>
              </to>
            </anchor>
          </controlPr>
        </control>
      </mc:Choice>
      <mc:Fallback>
        <control shapeId="10571" r:id="rId26" name="Label13"/>
      </mc:Fallback>
    </mc:AlternateContent>
    <mc:AlternateContent xmlns:mc="http://schemas.openxmlformats.org/markup-compatibility/2006">
      <mc:Choice Requires="x14">
        <control shapeId="10577" r:id="rId28" name="Label19">
          <controlPr defaultSize="0" autoLine="0" r:id="rId29">
            <anchor moveWithCells="1">
              <from>
                <xdr:col>2</xdr:col>
                <xdr:colOff>0</xdr:colOff>
                <xdr:row>97</xdr:row>
                <xdr:rowOff>0</xdr:rowOff>
              </from>
              <to>
                <xdr:col>2</xdr:col>
                <xdr:colOff>323850</xdr:colOff>
                <xdr:row>97</xdr:row>
                <xdr:rowOff>304800</xdr:rowOff>
              </to>
            </anchor>
          </controlPr>
        </control>
      </mc:Choice>
      <mc:Fallback>
        <control shapeId="10577" r:id="rId28" name="Label19"/>
      </mc:Fallback>
    </mc:AlternateContent>
    <mc:AlternateContent xmlns:mc="http://schemas.openxmlformats.org/markup-compatibility/2006">
      <mc:Choice Requires="x14">
        <control shapeId="10578" r:id="rId30" name="Label20">
          <controlPr defaultSize="0" autoLine="0" r:id="rId31">
            <anchor moveWithCells="1">
              <from>
                <xdr:col>2</xdr:col>
                <xdr:colOff>0</xdr:colOff>
                <xdr:row>97</xdr:row>
                <xdr:rowOff>0</xdr:rowOff>
              </from>
              <to>
                <xdr:col>2</xdr:col>
                <xdr:colOff>323850</xdr:colOff>
                <xdr:row>98</xdr:row>
                <xdr:rowOff>0</xdr:rowOff>
              </to>
            </anchor>
          </controlPr>
        </control>
      </mc:Choice>
      <mc:Fallback>
        <control shapeId="10578" r:id="rId30" name="Label20"/>
      </mc:Fallback>
    </mc:AlternateContent>
    <mc:AlternateContent xmlns:mc="http://schemas.openxmlformats.org/markup-compatibility/2006">
      <mc:Choice Requires="x14">
        <control shapeId="10579" r:id="rId32" name="Label21">
          <controlPr defaultSize="0" autoLine="0" r:id="rId33">
            <anchor moveWithCells="1">
              <from>
                <xdr:col>2</xdr:col>
                <xdr:colOff>0</xdr:colOff>
                <xdr:row>97</xdr:row>
                <xdr:rowOff>0</xdr:rowOff>
              </from>
              <to>
                <xdr:col>2</xdr:col>
                <xdr:colOff>323850</xdr:colOff>
                <xdr:row>98</xdr:row>
                <xdr:rowOff>0</xdr:rowOff>
              </to>
            </anchor>
          </controlPr>
        </control>
      </mc:Choice>
      <mc:Fallback>
        <control shapeId="10579" r:id="rId32" name="Label21"/>
      </mc:Fallback>
    </mc:AlternateContent>
    <mc:AlternateContent xmlns:mc="http://schemas.openxmlformats.org/markup-compatibility/2006">
      <mc:Choice Requires="x14">
        <control shapeId="10606" r:id="rId34" name="Check Box 366">
          <controlPr defaultSize="0" autoFill="0" autoLine="0" autoPict="0">
            <anchor moveWithCells="1">
              <from>
                <xdr:col>2</xdr:col>
                <xdr:colOff>447675</xdr:colOff>
                <xdr:row>69</xdr:row>
                <xdr:rowOff>133350</xdr:rowOff>
              </from>
              <to>
                <xdr:col>4</xdr:col>
                <xdr:colOff>171450</xdr:colOff>
                <xdr:row>71</xdr:row>
                <xdr:rowOff>76200</xdr:rowOff>
              </to>
            </anchor>
          </controlPr>
        </control>
      </mc:Choice>
    </mc:AlternateContent>
    <mc:AlternateContent xmlns:mc="http://schemas.openxmlformats.org/markup-compatibility/2006">
      <mc:Choice Requires="x14">
        <control shapeId="10608" r:id="rId35" name="Check Box 368">
          <controlPr defaultSize="0" autoFill="0" autoLine="0" autoPict="0">
            <anchor moveWithCells="1">
              <from>
                <xdr:col>2</xdr:col>
                <xdr:colOff>447675</xdr:colOff>
                <xdr:row>69</xdr:row>
                <xdr:rowOff>19050</xdr:rowOff>
              </from>
              <to>
                <xdr:col>3</xdr:col>
                <xdr:colOff>457200</xdr:colOff>
                <xdr:row>69</xdr:row>
                <xdr:rowOff>219075</xdr:rowOff>
              </to>
            </anchor>
          </controlPr>
        </control>
      </mc:Choice>
    </mc:AlternateContent>
    <mc:AlternateContent xmlns:mc="http://schemas.openxmlformats.org/markup-compatibility/2006">
      <mc:Choice Requires="x14">
        <control shapeId="10610" r:id="rId36" name="Check Box 370">
          <controlPr defaultSize="0" autoFill="0" autoLine="0" autoPict="0">
            <anchor moveWithCells="1">
              <from>
                <xdr:col>2</xdr:col>
                <xdr:colOff>447675</xdr:colOff>
                <xdr:row>70</xdr:row>
                <xdr:rowOff>219075</xdr:rowOff>
              </from>
              <to>
                <xdr:col>3</xdr:col>
                <xdr:colOff>457200</xdr:colOff>
                <xdr:row>71</xdr:row>
                <xdr:rowOff>190500</xdr:rowOff>
              </to>
            </anchor>
          </controlPr>
        </control>
      </mc:Choice>
    </mc:AlternateContent>
    <mc:AlternateContent xmlns:mc="http://schemas.openxmlformats.org/markup-compatibility/2006">
      <mc:Choice Requires="x14">
        <control shapeId="10611" r:id="rId37" name="Check Box 371">
          <controlPr defaultSize="0" autoFill="0" autoLine="0" autoPict="0">
            <anchor moveWithCells="1">
              <from>
                <xdr:col>2</xdr:col>
                <xdr:colOff>447675</xdr:colOff>
                <xdr:row>68</xdr:row>
                <xdr:rowOff>28575</xdr:rowOff>
              </from>
              <to>
                <xdr:col>3</xdr:col>
                <xdr:colOff>419100</xdr:colOff>
                <xdr:row>69</xdr:row>
                <xdr:rowOff>0</xdr:rowOff>
              </to>
            </anchor>
          </controlPr>
        </control>
      </mc:Choice>
    </mc:AlternateContent>
    <mc:AlternateContent xmlns:mc="http://schemas.openxmlformats.org/markup-compatibility/2006">
      <mc:Choice Requires="x14">
        <control shapeId="10612" r:id="rId38" name="Check Box 372">
          <controlPr defaultSize="0" autoFill="0" autoLine="0" autoPict="0">
            <anchor moveWithCells="1">
              <from>
                <xdr:col>3</xdr:col>
                <xdr:colOff>304800</xdr:colOff>
                <xdr:row>68</xdr:row>
                <xdr:rowOff>38100</xdr:rowOff>
              </from>
              <to>
                <xdr:col>4</xdr:col>
                <xdr:colOff>419100</xdr:colOff>
                <xdr:row>69</xdr:row>
                <xdr:rowOff>9525</xdr:rowOff>
              </to>
            </anchor>
          </controlPr>
        </control>
      </mc:Choice>
    </mc:AlternateContent>
    <mc:AlternateContent xmlns:mc="http://schemas.openxmlformats.org/markup-compatibility/2006">
      <mc:Choice Requires="x14">
        <control shapeId="10615" r:id="rId39" name="Check Box 375">
          <controlPr defaultSize="0" autoFill="0" autoLine="0" autoPict="0">
            <anchor moveWithCells="1">
              <from>
                <xdr:col>4</xdr:col>
                <xdr:colOff>381000</xdr:colOff>
                <xdr:row>68</xdr:row>
                <xdr:rowOff>28575</xdr:rowOff>
              </from>
              <to>
                <xdr:col>5</xdr:col>
                <xdr:colOff>600075</xdr:colOff>
                <xdr:row>69</xdr:row>
                <xdr:rowOff>0</xdr:rowOff>
              </to>
            </anchor>
          </controlPr>
        </control>
      </mc:Choice>
    </mc:AlternateContent>
    <mc:AlternateContent xmlns:mc="http://schemas.openxmlformats.org/markup-compatibility/2006">
      <mc:Choice Requires="x14">
        <control shapeId="10616" r:id="rId40" name="Check Box 376">
          <controlPr defaultSize="0" autoFill="0" autoLine="0" autoPict="0">
            <anchor moveWithCells="1">
              <from>
                <xdr:col>4</xdr:col>
                <xdr:colOff>381000</xdr:colOff>
                <xdr:row>69</xdr:row>
                <xdr:rowOff>19050</xdr:rowOff>
              </from>
              <to>
                <xdr:col>5</xdr:col>
                <xdr:colOff>600075</xdr:colOff>
                <xdr:row>69</xdr:row>
                <xdr:rowOff>219075</xdr:rowOff>
              </to>
            </anchor>
          </controlPr>
        </control>
      </mc:Choice>
    </mc:AlternateContent>
    <mc:AlternateContent xmlns:mc="http://schemas.openxmlformats.org/markup-compatibility/2006">
      <mc:Choice Requires="x14">
        <control shapeId="10617" r:id="rId41" name="Check Box 377">
          <controlPr defaultSize="0" autoFill="0" autoLine="0" autoPict="0">
            <anchor moveWithCells="1">
              <from>
                <xdr:col>4</xdr:col>
                <xdr:colOff>381000</xdr:colOff>
                <xdr:row>69</xdr:row>
                <xdr:rowOff>209550</xdr:rowOff>
              </from>
              <to>
                <xdr:col>5</xdr:col>
                <xdr:colOff>333375</xdr:colOff>
                <xdr:row>70</xdr:row>
                <xdr:rowOff>219075</xdr:rowOff>
              </to>
            </anchor>
          </controlPr>
        </control>
      </mc:Choice>
    </mc:AlternateContent>
    <mc:AlternateContent xmlns:mc="http://schemas.openxmlformats.org/markup-compatibility/2006">
      <mc:Choice Requires="x14">
        <control shapeId="10618" r:id="rId42" name="Check Box 378">
          <controlPr defaultSize="0" autoFill="0" autoLine="0" autoPict="0">
            <anchor moveWithCells="1">
              <from>
                <xdr:col>7</xdr:col>
                <xdr:colOff>66675</xdr:colOff>
                <xdr:row>68</xdr:row>
                <xdr:rowOff>66675</xdr:rowOff>
              </from>
              <to>
                <xdr:col>9</xdr:col>
                <xdr:colOff>781050</xdr:colOff>
                <xdr:row>69</xdr:row>
                <xdr:rowOff>38100</xdr:rowOff>
              </to>
            </anchor>
          </controlPr>
        </control>
      </mc:Choice>
    </mc:AlternateContent>
    <mc:AlternateContent xmlns:mc="http://schemas.openxmlformats.org/markup-compatibility/2006">
      <mc:Choice Requires="x14">
        <control shapeId="10619" r:id="rId43" name="Check Box 379">
          <controlPr defaultSize="0" autoFill="0" autoLine="0" autoPict="0">
            <anchor moveWithCells="1">
              <from>
                <xdr:col>7</xdr:col>
                <xdr:colOff>66675</xdr:colOff>
                <xdr:row>68</xdr:row>
                <xdr:rowOff>171450</xdr:rowOff>
              </from>
              <to>
                <xdr:col>9</xdr:col>
                <xdr:colOff>571500</xdr:colOff>
                <xdr:row>70</xdr:row>
                <xdr:rowOff>133350</xdr:rowOff>
              </to>
            </anchor>
          </controlPr>
        </control>
      </mc:Choice>
    </mc:AlternateContent>
    <mc:AlternateContent xmlns:mc="http://schemas.openxmlformats.org/markup-compatibility/2006">
      <mc:Choice Requires="x14">
        <control shapeId="10620" r:id="rId44" name="Check Box 380">
          <controlPr defaultSize="0" autoFill="0" autoLine="0" autoPict="0">
            <anchor moveWithCells="1">
              <from>
                <xdr:col>7</xdr:col>
                <xdr:colOff>57150</xdr:colOff>
                <xdr:row>71</xdr:row>
                <xdr:rowOff>38100</xdr:rowOff>
              </from>
              <to>
                <xdr:col>9</xdr:col>
                <xdr:colOff>361950</xdr:colOff>
                <xdr:row>72</xdr:row>
                <xdr:rowOff>38100</xdr:rowOff>
              </to>
            </anchor>
          </controlPr>
        </control>
      </mc:Choice>
    </mc:AlternateContent>
    <mc:AlternateContent xmlns:mc="http://schemas.openxmlformats.org/markup-compatibility/2006">
      <mc:Choice Requires="x14">
        <control shapeId="10621" r:id="rId45" name="Check Box 381">
          <controlPr defaultSize="0" autoFill="0" autoLine="0" autoPict="0">
            <anchor moveWithCells="1">
              <from>
                <xdr:col>7</xdr:col>
                <xdr:colOff>57150</xdr:colOff>
                <xdr:row>72</xdr:row>
                <xdr:rowOff>38100</xdr:rowOff>
              </from>
              <to>
                <xdr:col>10</xdr:col>
                <xdr:colOff>95250</xdr:colOff>
                <xdr:row>73</xdr:row>
                <xdr:rowOff>47625</xdr:rowOff>
              </to>
            </anchor>
          </controlPr>
        </control>
      </mc:Choice>
    </mc:AlternateContent>
    <mc:AlternateContent xmlns:mc="http://schemas.openxmlformats.org/markup-compatibility/2006">
      <mc:Choice Requires="x14">
        <control shapeId="10628" r:id="rId46" name="Check Box 388">
          <controlPr defaultSize="0" autoFill="0" autoLine="0" autoPict="0">
            <anchor moveWithCells="1">
              <from>
                <xdr:col>5</xdr:col>
                <xdr:colOff>476250</xdr:colOff>
                <xdr:row>68</xdr:row>
                <xdr:rowOff>28575</xdr:rowOff>
              </from>
              <to>
                <xdr:col>6</xdr:col>
                <xdr:colOff>809625</xdr:colOff>
                <xdr:row>69</xdr:row>
                <xdr:rowOff>0</xdr:rowOff>
              </to>
            </anchor>
          </controlPr>
        </control>
      </mc:Choice>
    </mc:AlternateContent>
    <mc:AlternateContent xmlns:mc="http://schemas.openxmlformats.org/markup-compatibility/2006">
      <mc:Choice Requires="x14">
        <control shapeId="10629" r:id="rId47" name="Check Box 389">
          <controlPr defaultSize="0" autoFill="0" autoLine="0" autoPict="0">
            <anchor moveWithCells="1">
              <from>
                <xdr:col>3</xdr:col>
                <xdr:colOff>295275</xdr:colOff>
                <xdr:row>69</xdr:row>
                <xdr:rowOff>9525</xdr:rowOff>
              </from>
              <to>
                <xdr:col>4</xdr:col>
                <xdr:colOff>409575</xdr:colOff>
                <xdr:row>69</xdr:row>
                <xdr:rowOff>209550</xdr:rowOff>
              </to>
            </anchor>
          </controlPr>
        </control>
      </mc:Choice>
    </mc:AlternateContent>
    <mc:AlternateContent xmlns:mc="http://schemas.openxmlformats.org/markup-compatibility/2006">
      <mc:Choice Requires="x14">
        <control shapeId="10631" r:id="rId48" name="Check Box 391">
          <controlPr defaultSize="0" autoFill="0" autoLine="0" autoPict="0">
            <anchor moveWithCells="1">
              <from>
                <xdr:col>3</xdr:col>
                <xdr:colOff>295275</xdr:colOff>
                <xdr:row>70</xdr:row>
                <xdr:rowOff>9525</xdr:rowOff>
              </from>
              <to>
                <xdr:col>4</xdr:col>
                <xdr:colOff>409575</xdr:colOff>
                <xdr:row>70</xdr:row>
                <xdr:rowOff>209550</xdr:rowOff>
              </to>
            </anchor>
          </controlPr>
        </control>
      </mc:Choice>
    </mc:AlternateContent>
    <mc:AlternateContent xmlns:mc="http://schemas.openxmlformats.org/markup-compatibility/2006">
      <mc:Choice Requires="x14">
        <control shapeId="10633" r:id="rId49" name="Check Box 393">
          <controlPr defaultSize="0" autoFill="0" autoLine="0" autoPict="0">
            <anchor moveWithCells="1">
              <from>
                <xdr:col>5</xdr:col>
                <xdr:colOff>476250</xdr:colOff>
                <xdr:row>69</xdr:row>
                <xdr:rowOff>19050</xdr:rowOff>
              </from>
              <to>
                <xdr:col>6</xdr:col>
                <xdr:colOff>809625</xdr:colOff>
                <xdr:row>69</xdr:row>
                <xdr:rowOff>219075</xdr:rowOff>
              </to>
            </anchor>
          </controlPr>
        </control>
      </mc:Choice>
    </mc:AlternateContent>
    <mc:AlternateContent xmlns:mc="http://schemas.openxmlformats.org/markup-compatibility/2006">
      <mc:Choice Requires="x14">
        <control shapeId="10634" r:id="rId50" name="Check Box 394">
          <controlPr defaultSize="0" autoFill="0" autoLine="0" autoPict="0">
            <anchor moveWithCells="1">
              <from>
                <xdr:col>5</xdr:col>
                <xdr:colOff>476250</xdr:colOff>
                <xdr:row>70</xdr:row>
                <xdr:rowOff>0</xdr:rowOff>
              </from>
              <to>
                <xdr:col>6</xdr:col>
                <xdr:colOff>809625</xdr:colOff>
                <xdr:row>70</xdr:row>
                <xdr:rowOff>200025</xdr:rowOff>
              </to>
            </anchor>
          </controlPr>
        </control>
      </mc:Choice>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Sheet1!$D$10:$D$14</xm:f>
          </x14:formula1>
          <xm:sqref>B24:B50</xm:sqref>
        </x14:dataValidation>
        <x14:dataValidation type="list" allowBlank="1" showInputMessage="1" showErrorMessage="1">
          <x14:formula1>
            <xm:f>Sheet1!$H$9:$H$27</xm:f>
          </x14:formula1>
          <xm:sqref>J20:L20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35"/>
  <sheetViews>
    <sheetView zoomScale="110" zoomScaleNormal="110" workbookViewId="0">
      <selection activeCell="C23" sqref="C23"/>
    </sheetView>
  </sheetViews>
  <sheetFormatPr defaultRowHeight="15" x14ac:dyDescent="0.25"/>
  <cols>
    <col min="1" max="1" width="3" style="134" customWidth="1"/>
    <col min="2" max="2" width="47.28515625" style="9" customWidth="1"/>
    <col min="3" max="3" width="9.42578125" style="9" customWidth="1"/>
    <col min="4" max="4" width="13.28515625" style="9" bestFit="1" customWidth="1"/>
    <col min="5" max="5" width="11" style="9" customWidth="1"/>
    <col min="6" max="6" width="10.7109375" style="9" customWidth="1"/>
    <col min="7" max="8" width="9.7109375" style="9" customWidth="1"/>
    <col min="9" max="9" width="9.140625" style="9" customWidth="1"/>
    <col min="10" max="10" width="47.7109375" style="9" customWidth="1"/>
    <col min="11" max="256" width="9.140625" style="9"/>
    <col min="257" max="257" width="3" style="9" customWidth="1"/>
    <col min="258" max="258" width="22.5703125" style="9" customWidth="1"/>
    <col min="259" max="259" width="9.42578125" style="9" customWidth="1"/>
    <col min="260" max="260" width="9.7109375" style="9" customWidth="1"/>
    <col min="261" max="261" width="11" style="9" customWidth="1"/>
    <col min="262" max="262" width="7.42578125" style="9" customWidth="1"/>
    <col min="263" max="264" width="9.7109375" style="9" customWidth="1"/>
    <col min="265" max="265" width="8.28515625" style="9" customWidth="1"/>
    <col min="266" max="512" width="9.140625" style="9"/>
    <col min="513" max="513" width="3" style="9" customWidth="1"/>
    <col min="514" max="514" width="22.5703125" style="9" customWidth="1"/>
    <col min="515" max="515" width="9.42578125" style="9" customWidth="1"/>
    <col min="516" max="516" width="9.7109375" style="9" customWidth="1"/>
    <col min="517" max="517" width="11" style="9" customWidth="1"/>
    <col min="518" max="518" width="7.42578125" style="9" customWidth="1"/>
    <col min="519" max="520" width="9.7109375" style="9" customWidth="1"/>
    <col min="521" max="521" width="8.28515625" style="9" customWidth="1"/>
    <col min="522" max="768" width="9.140625" style="9"/>
    <col min="769" max="769" width="3" style="9" customWidth="1"/>
    <col min="770" max="770" width="22.5703125" style="9" customWidth="1"/>
    <col min="771" max="771" width="9.42578125" style="9" customWidth="1"/>
    <col min="772" max="772" width="9.7109375" style="9" customWidth="1"/>
    <col min="773" max="773" width="11" style="9" customWidth="1"/>
    <col min="774" max="774" width="7.42578125" style="9" customWidth="1"/>
    <col min="775" max="776" width="9.7109375" style="9" customWidth="1"/>
    <col min="777" max="777" width="8.28515625" style="9" customWidth="1"/>
    <col min="778" max="1024" width="9.140625" style="9"/>
    <col min="1025" max="1025" width="3" style="9" customWidth="1"/>
    <col min="1026" max="1026" width="22.5703125" style="9" customWidth="1"/>
    <col min="1027" max="1027" width="9.42578125" style="9" customWidth="1"/>
    <col min="1028" max="1028" width="9.7109375" style="9" customWidth="1"/>
    <col min="1029" max="1029" width="11" style="9" customWidth="1"/>
    <col min="1030" max="1030" width="7.42578125" style="9" customWidth="1"/>
    <col min="1031" max="1032" width="9.7109375" style="9" customWidth="1"/>
    <col min="1033" max="1033" width="8.28515625" style="9" customWidth="1"/>
    <col min="1034" max="1280" width="9.140625" style="9"/>
    <col min="1281" max="1281" width="3" style="9" customWidth="1"/>
    <col min="1282" max="1282" width="22.5703125" style="9" customWidth="1"/>
    <col min="1283" max="1283" width="9.42578125" style="9" customWidth="1"/>
    <col min="1284" max="1284" width="9.7109375" style="9" customWidth="1"/>
    <col min="1285" max="1285" width="11" style="9" customWidth="1"/>
    <col min="1286" max="1286" width="7.42578125" style="9" customWidth="1"/>
    <col min="1287" max="1288" width="9.7109375" style="9" customWidth="1"/>
    <col min="1289" max="1289" width="8.28515625" style="9" customWidth="1"/>
    <col min="1290" max="1536" width="9.140625" style="9"/>
    <col min="1537" max="1537" width="3" style="9" customWidth="1"/>
    <col min="1538" max="1538" width="22.5703125" style="9" customWidth="1"/>
    <col min="1539" max="1539" width="9.42578125" style="9" customWidth="1"/>
    <col min="1540" max="1540" width="9.7109375" style="9" customWidth="1"/>
    <col min="1541" max="1541" width="11" style="9" customWidth="1"/>
    <col min="1542" max="1542" width="7.42578125" style="9" customWidth="1"/>
    <col min="1543" max="1544" width="9.7109375" style="9" customWidth="1"/>
    <col min="1545" max="1545" width="8.28515625" style="9" customWidth="1"/>
    <col min="1546" max="1792" width="9.140625" style="9"/>
    <col min="1793" max="1793" width="3" style="9" customWidth="1"/>
    <col min="1794" max="1794" width="22.5703125" style="9" customWidth="1"/>
    <col min="1795" max="1795" width="9.42578125" style="9" customWidth="1"/>
    <col min="1796" max="1796" width="9.7109375" style="9" customWidth="1"/>
    <col min="1797" max="1797" width="11" style="9" customWidth="1"/>
    <col min="1798" max="1798" width="7.42578125" style="9" customWidth="1"/>
    <col min="1799" max="1800" width="9.7109375" style="9" customWidth="1"/>
    <col min="1801" max="1801" width="8.28515625" style="9" customWidth="1"/>
    <col min="1802" max="2048" width="9.140625" style="9"/>
    <col min="2049" max="2049" width="3" style="9" customWidth="1"/>
    <col min="2050" max="2050" width="22.5703125" style="9" customWidth="1"/>
    <col min="2051" max="2051" width="9.42578125" style="9" customWidth="1"/>
    <col min="2052" max="2052" width="9.7109375" style="9" customWidth="1"/>
    <col min="2053" max="2053" width="11" style="9" customWidth="1"/>
    <col min="2054" max="2054" width="7.42578125" style="9" customWidth="1"/>
    <col min="2055" max="2056" width="9.7109375" style="9" customWidth="1"/>
    <col min="2057" max="2057" width="8.28515625" style="9" customWidth="1"/>
    <col min="2058" max="2304" width="9.140625" style="9"/>
    <col min="2305" max="2305" width="3" style="9" customWidth="1"/>
    <col min="2306" max="2306" width="22.5703125" style="9" customWidth="1"/>
    <col min="2307" max="2307" width="9.42578125" style="9" customWidth="1"/>
    <col min="2308" max="2308" width="9.7109375" style="9" customWidth="1"/>
    <col min="2309" max="2309" width="11" style="9" customWidth="1"/>
    <col min="2310" max="2310" width="7.42578125" style="9" customWidth="1"/>
    <col min="2311" max="2312" width="9.7109375" style="9" customWidth="1"/>
    <col min="2313" max="2313" width="8.28515625" style="9" customWidth="1"/>
    <col min="2314" max="2560" width="9.140625" style="9"/>
    <col min="2561" max="2561" width="3" style="9" customWidth="1"/>
    <col min="2562" max="2562" width="22.5703125" style="9" customWidth="1"/>
    <col min="2563" max="2563" width="9.42578125" style="9" customWidth="1"/>
    <col min="2564" max="2564" width="9.7109375" style="9" customWidth="1"/>
    <col min="2565" max="2565" width="11" style="9" customWidth="1"/>
    <col min="2566" max="2566" width="7.42578125" style="9" customWidth="1"/>
    <col min="2567" max="2568" width="9.7109375" style="9" customWidth="1"/>
    <col min="2569" max="2569" width="8.28515625" style="9" customWidth="1"/>
    <col min="2570" max="2816" width="9.140625" style="9"/>
    <col min="2817" max="2817" width="3" style="9" customWidth="1"/>
    <col min="2818" max="2818" width="22.5703125" style="9" customWidth="1"/>
    <col min="2819" max="2819" width="9.42578125" style="9" customWidth="1"/>
    <col min="2820" max="2820" width="9.7109375" style="9" customWidth="1"/>
    <col min="2821" max="2821" width="11" style="9" customWidth="1"/>
    <col min="2822" max="2822" width="7.42578125" style="9" customWidth="1"/>
    <col min="2823" max="2824" width="9.7109375" style="9" customWidth="1"/>
    <col min="2825" max="2825" width="8.28515625" style="9" customWidth="1"/>
    <col min="2826" max="3072" width="9.140625" style="9"/>
    <col min="3073" max="3073" width="3" style="9" customWidth="1"/>
    <col min="3074" max="3074" width="22.5703125" style="9" customWidth="1"/>
    <col min="3075" max="3075" width="9.42578125" style="9" customWidth="1"/>
    <col min="3076" max="3076" width="9.7109375" style="9" customWidth="1"/>
    <col min="3077" max="3077" width="11" style="9" customWidth="1"/>
    <col min="3078" max="3078" width="7.42578125" style="9" customWidth="1"/>
    <col min="3079" max="3080" width="9.7109375" style="9" customWidth="1"/>
    <col min="3081" max="3081" width="8.28515625" style="9" customWidth="1"/>
    <col min="3082" max="3328" width="9.140625" style="9"/>
    <col min="3329" max="3329" width="3" style="9" customWidth="1"/>
    <col min="3330" max="3330" width="22.5703125" style="9" customWidth="1"/>
    <col min="3331" max="3331" width="9.42578125" style="9" customWidth="1"/>
    <col min="3332" max="3332" width="9.7109375" style="9" customWidth="1"/>
    <col min="3333" max="3333" width="11" style="9" customWidth="1"/>
    <col min="3334" max="3334" width="7.42578125" style="9" customWidth="1"/>
    <col min="3335" max="3336" width="9.7109375" style="9" customWidth="1"/>
    <col min="3337" max="3337" width="8.28515625" style="9" customWidth="1"/>
    <col min="3338" max="3584" width="9.140625" style="9"/>
    <col min="3585" max="3585" width="3" style="9" customWidth="1"/>
    <col min="3586" max="3586" width="22.5703125" style="9" customWidth="1"/>
    <col min="3587" max="3587" width="9.42578125" style="9" customWidth="1"/>
    <col min="3588" max="3588" width="9.7109375" style="9" customWidth="1"/>
    <col min="3589" max="3589" width="11" style="9" customWidth="1"/>
    <col min="3590" max="3590" width="7.42578125" style="9" customWidth="1"/>
    <col min="3591" max="3592" width="9.7109375" style="9" customWidth="1"/>
    <col min="3593" max="3593" width="8.28515625" style="9" customWidth="1"/>
    <col min="3594" max="3840" width="9.140625" style="9"/>
    <col min="3841" max="3841" width="3" style="9" customWidth="1"/>
    <col min="3842" max="3842" width="22.5703125" style="9" customWidth="1"/>
    <col min="3843" max="3843" width="9.42578125" style="9" customWidth="1"/>
    <col min="3844" max="3844" width="9.7109375" style="9" customWidth="1"/>
    <col min="3845" max="3845" width="11" style="9" customWidth="1"/>
    <col min="3846" max="3846" width="7.42578125" style="9" customWidth="1"/>
    <col min="3847" max="3848" width="9.7109375" style="9" customWidth="1"/>
    <col min="3849" max="3849" width="8.28515625" style="9" customWidth="1"/>
    <col min="3850" max="4096" width="9.140625" style="9"/>
    <col min="4097" max="4097" width="3" style="9" customWidth="1"/>
    <col min="4098" max="4098" width="22.5703125" style="9" customWidth="1"/>
    <col min="4099" max="4099" width="9.42578125" style="9" customWidth="1"/>
    <col min="4100" max="4100" width="9.7109375" style="9" customWidth="1"/>
    <col min="4101" max="4101" width="11" style="9" customWidth="1"/>
    <col min="4102" max="4102" width="7.42578125" style="9" customWidth="1"/>
    <col min="4103" max="4104" width="9.7109375" style="9" customWidth="1"/>
    <col min="4105" max="4105" width="8.28515625" style="9" customWidth="1"/>
    <col min="4106" max="4352" width="9.140625" style="9"/>
    <col min="4353" max="4353" width="3" style="9" customWidth="1"/>
    <col min="4354" max="4354" width="22.5703125" style="9" customWidth="1"/>
    <col min="4355" max="4355" width="9.42578125" style="9" customWidth="1"/>
    <col min="4356" max="4356" width="9.7109375" style="9" customWidth="1"/>
    <col min="4357" max="4357" width="11" style="9" customWidth="1"/>
    <col min="4358" max="4358" width="7.42578125" style="9" customWidth="1"/>
    <col min="4359" max="4360" width="9.7109375" style="9" customWidth="1"/>
    <col min="4361" max="4361" width="8.28515625" style="9" customWidth="1"/>
    <col min="4362" max="4608" width="9.140625" style="9"/>
    <col min="4609" max="4609" width="3" style="9" customWidth="1"/>
    <col min="4610" max="4610" width="22.5703125" style="9" customWidth="1"/>
    <col min="4611" max="4611" width="9.42578125" style="9" customWidth="1"/>
    <col min="4612" max="4612" width="9.7109375" style="9" customWidth="1"/>
    <col min="4613" max="4613" width="11" style="9" customWidth="1"/>
    <col min="4614" max="4614" width="7.42578125" style="9" customWidth="1"/>
    <col min="4615" max="4616" width="9.7109375" style="9" customWidth="1"/>
    <col min="4617" max="4617" width="8.28515625" style="9" customWidth="1"/>
    <col min="4618" max="4864" width="9.140625" style="9"/>
    <col min="4865" max="4865" width="3" style="9" customWidth="1"/>
    <col min="4866" max="4866" width="22.5703125" style="9" customWidth="1"/>
    <col min="4867" max="4867" width="9.42578125" style="9" customWidth="1"/>
    <col min="4868" max="4868" width="9.7109375" style="9" customWidth="1"/>
    <col min="4869" max="4869" width="11" style="9" customWidth="1"/>
    <col min="4870" max="4870" width="7.42578125" style="9" customWidth="1"/>
    <col min="4871" max="4872" width="9.7109375" style="9" customWidth="1"/>
    <col min="4873" max="4873" width="8.28515625" style="9" customWidth="1"/>
    <col min="4874" max="5120" width="9.140625" style="9"/>
    <col min="5121" max="5121" width="3" style="9" customWidth="1"/>
    <col min="5122" max="5122" width="22.5703125" style="9" customWidth="1"/>
    <col min="5123" max="5123" width="9.42578125" style="9" customWidth="1"/>
    <col min="5124" max="5124" width="9.7109375" style="9" customWidth="1"/>
    <col min="5125" max="5125" width="11" style="9" customWidth="1"/>
    <col min="5126" max="5126" width="7.42578125" style="9" customWidth="1"/>
    <col min="5127" max="5128" width="9.7109375" style="9" customWidth="1"/>
    <col min="5129" max="5129" width="8.28515625" style="9" customWidth="1"/>
    <col min="5130" max="5376" width="9.140625" style="9"/>
    <col min="5377" max="5377" width="3" style="9" customWidth="1"/>
    <col min="5378" max="5378" width="22.5703125" style="9" customWidth="1"/>
    <col min="5379" max="5379" width="9.42578125" style="9" customWidth="1"/>
    <col min="5380" max="5380" width="9.7109375" style="9" customWidth="1"/>
    <col min="5381" max="5381" width="11" style="9" customWidth="1"/>
    <col min="5382" max="5382" width="7.42578125" style="9" customWidth="1"/>
    <col min="5383" max="5384" width="9.7109375" style="9" customWidth="1"/>
    <col min="5385" max="5385" width="8.28515625" style="9" customWidth="1"/>
    <col min="5386" max="5632" width="9.140625" style="9"/>
    <col min="5633" max="5633" width="3" style="9" customWidth="1"/>
    <col min="5634" max="5634" width="22.5703125" style="9" customWidth="1"/>
    <col min="5635" max="5635" width="9.42578125" style="9" customWidth="1"/>
    <col min="5636" max="5636" width="9.7109375" style="9" customWidth="1"/>
    <col min="5637" max="5637" width="11" style="9" customWidth="1"/>
    <col min="5638" max="5638" width="7.42578125" style="9" customWidth="1"/>
    <col min="5639" max="5640" width="9.7109375" style="9" customWidth="1"/>
    <col min="5641" max="5641" width="8.28515625" style="9" customWidth="1"/>
    <col min="5642" max="5888" width="9.140625" style="9"/>
    <col min="5889" max="5889" width="3" style="9" customWidth="1"/>
    <col min="5890" max="5890" width="22.5703125" style="9" customWidth="1"/>
    <col min="5891" max="5891" width="9.42578125" style="9" customWidth="1"/>
    <col min="5892" max="5892" width="9.7109375" style="9" customWidth="1"/>
    <col min="5893" max="5893" width="11" style="9" customWidth="1"/>
    <col min="5894" max="5894" width="7.42578125" style="9" customWidth="1"/>
    <col min="5895" max="5896" width="9.7109375" style="9" customWidth="1"/>
    <col min="5897" max="5897" width="8.28515625" style="9" customWidth="1"/>
    <col min="5898" max="6144" width="9.140625" style="9"/>
    <col min="6145" max="6145" width="3" style="9" customWidth="1"/>
    <col min="6146" max="6146" width="22.5703125" style="9" customWidth="1"/>
    <col min="6147" max="6147" width="9.42578125" style="9" customWidth="1"/>
    <col min="6148" max="6148" width="9.7109375" style="9" customWidth="1"/>
    <col min="6149" max="6149" width="11" style="9" customWidth="1"/>
    <col min="6150" max="6150" width="7.42578125" style="9" customWidth="1"/>
    <col min="6151" max="6152" width="9.7109375" style="9" customWidth="1"/>
    <col min="6153" max="6153" width="8.28515625" style="9" customWidth="1"/>
    <col min="6154" max="6400" width="9.140625" style="9"/>
    <col min="6401" max="6401" width="3" style="9" customWidth="1"/>
    <col min="6402" max="6402" width="22.5703125" style="9" customWidth="1"/>
    <col min="6403" max="6403" width="9.42578125" style="9" customWidth="1"/>
    <col min="6404" max="6404" width="9.7109375" style="9" customWidth="1"/>
    <col min="6405" max="6405" width="11" style="9" customWidth="1"/>
    <col min="6406" max="6406" width="7.42578125" style="9" customWidth="1"/>
    <col min="6407" max="6408" width="9.7109375" style="9" customWidth="1"/>
    <col min="6409" max="6409" width="8.28515625" style="9" customWidth="1"/>
    <col min="6410" max="6656" width="9.140625" style="9"/>
    <col min="6657" max="6657" width="3" style="9" customWidth="1"/>
    <col min="6658" max="6658" width="22.5703125" style="9" customWidth="1"/>
    <col min="6659" max="6659" width="9.42578125" style="9" customWidth="1"/>
    <col min="6660" max="6660" width="9.7109375" style="9" customWidth="1"/>
    <col min="6661" max="6661" width="11" style="9" customWidth="1"/>
    <col min="6662" max="6662" width="7.42578125" style="9" customWidth="1"/>
    <col min="6663" max="6664" width="9.7109375" style="9" customWidth="1"/>
    <col min="6665" max="6665" width="8.28515625" style="9" customWidth="1"/>
    <col min="6666" max="6912" width="9.140625" style="9"/>
    <col min="6913" max="6913" width="3" style="9" customWidth="1"/>
    <col min="6914" max="6914" width="22.5703125" style="9" customWidth="1"/>
    <col min="6915" max="6915" width="9.42578125" style="9" customWidth="1"/>
    <col min="6916" max="6916" width="9.7109375" style="9" customWidth="1"/>
    <col min="6917" max="6917" width="11" style="9" customWidth="1"/>
    <col min="6918" max="6918" width="7.42578125" style="9" customWidth="1"/>
    <col min="6919" max="6920" width="9.7109375" style="9" customWidth="1"/>
    <col min="6921" max="6921" width="8.28515625" style="9" customWidth="1"/>
    <col min="6922" max="7168" width="9.140625" style="9"/>
    <col min="7169" max="7169" width="3" style="9" customWidth="1"/>
    <col min="7170" max="7170" width="22.5703125" style="9" customWidth="1"/>
    <col min="7171" max="7171" width="9.42578125" style="9" customWidth="1"/>
    <col min="7172" max="7172" width="9.7109375" style="9" customWidth="1"/>
    <col min="7173" max="7173" width="11" style="9" customWidth="1"/>
    <col min="7174" max="7174" width="7.42578125" style="9" customWidth="1"/>
    <col min="7175" max="7176" width="9.7109375" style="9" customWidth="1"/>
    <col min="7177" max="7177" width="8.28515625" style="9" customWidth="1"/>
    <col min="7178" max="7424" width="9.140625" style="9"/>
    <col min="7425" max="7425" width="3" style="9" customWidth="1"/>
    <col min="7426" max="7426" width="22.5703125" style="9" customWidth="1"/>
    <col min="7427" max="7427" width="9.42578125" style="9" customWidth="1"/>
    <col min="7428" max="7428" width="9.7109375" style="9" customWidth="1"/>
    <col min="7429" max="7429" width="11" style="9" customWidth="1"/>
    <col min="7430" max="7430" width="7.42578125" style="9" customWidth="1"/>
    <col min="7431" max="7432" width="9.7109375" style="9" customWidth="1"/>
    <col min="7433" max="7433" width="8.28515625" style="9" customWidth="1"/>
    <col min="7434" max="7680" width="9.140625" style="9"/>
    <col min="7681" max="7681" width="3" style="9" customWidth="1"/>
    <col min="7682" max="7682" width="22.5703125" style="9" customWidth="1"/>
    <col min="7683" max="7683" width="9.42578125" style="9" customWidth="1"/>
    <col min="7684" max="7684" width="9.7109375" style="9" customWidth="1"/>
    <col min="7685" max="7685" width="11" style="9" customWidth="1"/>
    <col min="7686" max="7686" width="7.42578125" style="9" customWidth="1"/>
    <col min="7687" max="7688" width="9.7109375" style="9" customWidth="1"/>
    <col min="7689" max="7689" width="8.28515625" style="9" customWidth="1"/>
    <col min="7690" max="7936" width="9.140625" style="9"/>
    <col min="7937" max="7937" width="3" style="9" customWidth="1"/>
    <col min="7938" max="7938" width="22.5703125" style="9" customWidth="1"/>
    <col min="7939" max="7939" width="9.42578125" style="9" customWidth="1"/>
    <col min="7940" max="7940" width="9.7109375" style="9" customWidth="1"/>
    <col min="7941" max="7941" width="11" style="9" customWidth="1"/>
    <col min="7942" max="7942" width="7.42578125" style="9" customWidth="1"/>
    <col min="7943" max="7944" width="9.7109375" style="9" customWidth="1"/>
    <col min="7945" max="7945" width="8.28515625" style="9" customWidth="1"/>
    <col min="7946" max="8192" width="9.140625" style="9"/>
    <col min="8193" max="8193" width="3" style="9" customWidth="1"/>
    <col min="8194" max="8194" width="22.5703125" style="9" customWidth="1"/>
    <col min="8195" max="8195" width="9.42578125" style="9" customWidth="1"/>
    <col min="8196" max="8196" width="9.7109375" style="9" customWidth="1"/>
    <col min="8197" max="8197" width="11" style="9" customWidth="1"/>
    <col min="8198" max="8198" width="7.42578125" style="9" customWidth="1"/>
    <col min="8199" max="8200" width="9.7109375" style="9" customWidth="1"/>
    <col min="8201" max="8201" width="8.28515625" style="9" customWidth="1"/>
    <col min="8202" max="8448" width="9.140625" style="9"/>
    <col min="8449" max="8449" width="3" style="9" customWidth="1"/>
    <col min="8450" max="8450" width="22.5703125" style="9" customWidth="1"/>
    <col min="8451" max="8451" width="9.42578125" style="9" customWidth="1"/>
    <col min="8452" max="8452" width="9.7109375" style="9" customWidth="1"/>
    <col min="8453" max="8453" width="11" style="9" customWidth="1"/>
    <col min="8454" max="8454" width="7.42578125" style="9" customWidth="1"/>
    <col min="8455" max="8456" width="9.7109375" style="9" customWidth="1"/>
    <col min="8457" max="8457" width="8.28515625" style="9" customWidth="1"/>
    <col min="8458" max="8704" width="9.140625" style="9"/>
    <col min="8705" max="8705" width="3" style="9" customWidth="1"/>
    <col min="8706" max="8706" width="22.5703125" style="9" customWidth="1"/>
    <col min="8707" max="8707" width="9.42578125" style="9" customWidth="1"/>
    <col min="8708" max="8708" width="9.7109375" style="9" customWidth="1"/>
    <col min="8709" max="8709" width="11" style="9" customWidth="1"/>
    <col min="8710" max="8710" width="7.42578125" style="9" customWidth="1"/>
    <col min="8711" max="8712" width="9.7109375" style="9" customWidth="1"/>
    <col min="8713" max="8713" width="8.28515625" style="9" customWidth="1"/>
    <col min="8714" max="8960" width="9.140625" style="9"/>
    <col min="8961" max="8961" width="3" style="9" customWidth="1"/>
    <col min="8962" max="8962" width="22.5703125" style="9" customWidth="1"/>
    <col min="8963" max="8963" width="9.42578125" style="9" customWidth="1"/>
    <col min="8964" max="8964" width="9.7109375" style="9" customWidth="1"/>
    <col min="8965" max="8965" width="11" style="9" customWidth="1"/>
    <col min="8966" max="8966" width="7.42578125" style="9" customWidth="1"/>
    <col min="8967" max="8968" width="9.7109375" style="9" customWidth="1"/>
    <col min="8969" max="8969" width="8.28515625" style="9" customWidth="1"/>
    <col min="8970" max="9216" width="9.140625" style="9"/>
    <col min="9217" max="9217" width="3" style="9" customWidth="1"/>
    <col min="9218" max="9218" width="22.5703125" style="9" customWidth="1"/>
    <col min="9219" max="9219" width="9.42578125" style="9" customWidth="1"/>
    <col min="9220" max="9220" width="9.7109375" style="9" customWidth="1"/>
    <col min="9221" max="9221" width="11" style="9" customWidth="1"/>
    <col min="9222" max="9222" width="7.42578125" style="9" customWidth="1"/>
    <col min="9223" max="9224" width="9.7109375" style="9" customWidth="1"/>
    <col min="9225" max="9225" width="8.28515625" style="9" customWidth="1"/>
    <col min="9226" max="9472" width="9.140625" style="9"/>
    <col min="9473" max="9473" width="3" style="9" customWidth="1"/>
    <col min="9474" max="9474" width="22.5703125" style="9" customWidth="1"/>
    <col min="9475" max="9475" width="9.42578125" style="9" customWidth="1"/>
    <col min="9476" max="9476" width="9.7109375" style="9" customWidth="1"/>
    <col min="9477" max="9477" width="11" style="9" customWidth="1"/>
    <col min="9478" max="9478" width="7.42578125" style="9" customWidth="1"/>
    <col min="9479" max="9480" width="9.7109375" style="9" customWidth="1"/>
    <col min="9481" max="9481" width="8.28515625" style="9" customWidth="1"/>
    <col min="9482" max="9728" width="9.140625" style="9"/>
    <col min="9729" max="9729" width="3" style="9" customWidth="1"/>
    <col min="9730" max="9730" width="22.5703125" style="9" customWidth="1"/>
    <col min="9731" max="9731" width="9.42578125" style="9" customWidth="1"/>
    <col min="9732" max="9732" width="9.7109375" style="9" customWidth="1"/>
    <col min="9733" max="9733" width="11" style="9" customWidth="1"/>
    <col min="9734" max="9734" width="7.42578125" style="9" customWidth="1"/>
    <col min="9735" max="9736" width="9.7109375" style="9" customWidth="1"/>
    <col min="9737" max="9737" width="8.28515625" style="9" customWidth="1"/>
    <col min="9738" max="9984" width="9.140625" style="9"/>
    <col min="9985" max="9985" width="3" style="9" customWidth="1"/>
    <col min="9986" max="9986" width="22.5703125" style="9" customWidth="1"/>
    <col min="9987" max="9987" width="9.42578125" style="9" customWidth="1"/>
    <col min="9988" max="9988" width="9.7109375" style="9" customWidth="1"/>
    <col min="9989" max="9989" width="11" style="9" customWidth="1"/>
    <col min="9990" max="9990" width="7.42578125" style="9" customWidth="1"/>
    <col min="9991" max="9992" width="9.7109375" style="9" customWidth="1"/>
    <col min="9993" max="9993" width="8.28515625" style="9" customWidth="1"/>
    <col min="9994" max="10240" width="9.140625" style="9"/>
    <col min="10241" max="10241" width="3" style="9" customWidth="1"/>
    <col min="10242" max="10242" width="22.5703125" style="9" customWidth="1"/>
    <col min="10243" max="10243" width="9.42578125" style="9" customWidth="1"/>
    <col min="10244" max="10244" width="9.7109375" style="9" customWidth="1"/>
    <col min="10245" max="10245" width="11" style="9" customWidth="1"/>
    <col min="10246" max="10246" width="7.42578125" style="9" customWidth="1"/>
    <col min="10247" max="10248" width="9.7109375" style="9" customWidth="1"/>
    <col min="10249" max="10249" width="8.28515625" style="9" customWidth="1"/>
    <col min="10250" max="10496" width="9.140625" style="9"/>
    <col min="10497" max="10497" width="3" style="9" customWidth="1"/>
    <col min="10498" max="10498" width="22.5703125" style="9" customWidth="1"/>
    <col min="10499" max="10499" width="9.42578125" style="9" customWidth="1"/>
    <col min="10500" max="10500" width="9.7109375" style="9" customWidth="1"/>
    <col min="10501" max="10501" width="11" style="9" customWidth="1"/>
    <col min="10502" max="10502" width="7.42578125" style="9" customWidth="1"/>
    <col min="10503" max="10504" width="9.7109375" style="9" customWidth="1"/>
    <col min="10505" max="10505" width="8.28515625" style="9" customWidth="1"/>
    <col min="10506" max="10752" width="9.140625" style="9"/>
    <col min="10753" max="10753" width="3" style="9" customWidth="1"/>
    <col min="10754" max="10754" width="22.5703125" style="9" customWidth="1"/>
    <col min="10755" max="10755" width="9.42578125" style="9" customWidth="1"/>
    <col min="10756" max="10756" width="9.7109375" style="9" customWidth="1"/>
    <col min="10757" max="10757" width="11" style="9" customWidth="1"/>
    <col min="10758" max="10758" width="7.42578125" style="9" customWidth="1"/>
    <col min="10759" max="10760" width="9.7109375" style="9" customWidth="1"/>
    <col min="10761" max="10761" width="8.28515625" style="9" customWidth="1"/>
    <col min="10762" max="11008" width="9.140625" style="9"/>
    <col min="11009" max="11009" width="3" style="9" customWidth="1"/>
    <col min="11010" max="11010" width="22.5703125" style="9" customWidth="1"/>
    <col min="11011" max="11011" width="9.42578125" style="9" customWidth="1"/>
    <col min="11012" max="11012" width="9.7109375" style="9" customWidth="1"/>
    <col min="11013" max="11013" width="11" style="9" customWidth="1"/>
    <col min="11014" max="11014" width="7.42578125" style="9" customWidth="1"/>
    <col min="11015" max="11016" width="9.7109375" style="9" customWidth="1"/>
    <col min="11017" max="11017" width="8.28515625" style="9" customWidth="1"/>
    <col min="11018" max="11264" width="9.140625" style="9"/>
    <col min="11265" max="11265" width="3" style="9" customWidth="1"/>
    <col min="11266" max="11266" width="22.5703125" style="9" customWidth="1"/>
    <col min="11267" max="11267" width="9.42578125" style="9" customWidth="1"/>
    <col min="11268" max="11268" width="9.7109375" style="9" customWidth="1"/>
    <col min="11269" max="11269" width="11" style="9" customWidth="1"/>
    <col min="11270" max="11270" width="7.42578125" style="9" customWidth="1"/>
    <col min="11271" max="11272" width="9.7109375" style="9" customWidth="1"/>
    <col min="11273" max="11273" width="8.28515625" style="9" customWidth="1"/>
    <col min="11274" max="11520" width="9.140625" style="9"/>
    <col min="11521" max="11521" width="3" style="9" customWidth="1"/>
    <col min="11522" max="11522" width="22.5703125" style="9" customWidth="1"/>
    <col min="11523" max="11523" width="9.42578125" style="9" customWidth="1"/>
    <col min="11524" max="11524" width="9.7109375" style="9" customWidth="1"/>
    <col min="11525" max="11525" width="11" style="9" customWidth="1"/>
    <col min="11526" max="11526" width="7.42578125" style="9" customWidth="1"/>
    <col min="11527" max="11528" width="9.7109375" style="9" customWidth="1"/>
    <col min="11529" max="11529" width="8.28515625" style="9" customWidth="1"/>
    <col min="11530" max="11776" width="9.140625" style="9"/>
    <col min="11777" max="11777" width="3" style="9" customWidth="1"/>
    <col min="11778" max="11778" width="22.5703125" style="9" customWidth="1"/>
    <col min="11779" max="11779" width="9.42578125" style="9" customWidth="1"/>
    <col min="11780" max="11780" width="9.7109375" style="9" customWidth="1"/>
    <col min="11781" max="11781" width="11" style="9" customWidth="1"/>
    <col min="11782" max="11782" width="7.42578125" style="9" customWidth="1"/>
    <col min="11783" max="11784" width="9.7109375" style="9" customWidth="1"/>
    <col min="11785" max="11785" width="8.28515625" style="9" customWidth="1"/>
    <col min="11786" max="12032" width="9.140625" style="9"/>
    <col min="12033" max="12033" width="3" style="9" customWidth="1"/>
    <col min="12034" max="12034" width="22.5703125" style="9" customWidth="1"/>
    <col min="12035" max="12035" width="9.42578125" style="9" customWidth="1"/>
    <col min="12036" max="12036" width="9.7109375" style="9" customWidth="1"/>
    <col min="12037" max="12037" width="11" style="9" customWidth="1"/>
    <col min="12038" max="12038" width="7.42578125" style="9" customWidth="1"/>
    <col min="12039" max="12040" width="9.7109375" style="9" customWidth="1"/>
    <col min="12041" max="12041" width="8.28515625" style="9" customWidth="1"/>
    <col min="12042" max="12288" width="9.140625" style="9"/>
    <col min="12289" max="12289" width="3" style="9" customWidth="1"/>
    <col min="12290" max="12290" width="22.5703125" style="9" customWidth="1"/>
    <col min="12291" max="12291" width="9.42578125" style="9" customWidth="1"/>
    <col min="12292" max="12292" width="9.7109375" style="9" customWidth="1"/>
    <col min="12293" max="12293" width="11" style="9" customWidth="1"/>
    <col min="12294" max="12294" width="7.42578125" style="9" customWidth="1"/>
    <col min="12295" max="12296" width="9.7109375" style="9" customWidth="1"/>
    <col min="12297" max="12297" width="8.28515625" style="9" customWidth="1"/>
    <col min="12298" max="12544" width="9.140625" style="9"/>
    <col min="12545" max="12545" width="3" style="9" customWidth="1"/>
    <col min="12546" max="12546" width="22.5703125" style="9" customWidth="1"/>
    <col min="12547" max="12547" width="9.42578125" style="9" customWidth="1"/>
    <col min="12548" max="12548" width="9.7109375" style="9" customWidth="1"/>
    <col min="12549" max="12549" width="11" style="9" customWidth="1"/>
    <col min="12550" max="12550" width="7.42578125" style="9" customWidth="1"/>
    <col min="12551" max="12552" width="9.7109375" style="9" customWidth="1"/>
    <col min="12553" max="12553" width="8.28515625" style="9" customWidth="1"/>
    <col min="12554" max="12800" width="9.140625" style="9"/>
    <col min="12801" max="12801" width="3" style="9" customWidth="1"/>
    <col min="12802" max="12802" width="22.5703125" style="9" customWidth="1"/>
    <col min="12803" max="12803" width="9.42578125" style="9" customWidth="1"/>
    <col min="12804" max="12804" width="9.7109375" style="9" customWidth="1"/>
    <col min="12805" max="12805" width="11" style="9" customWidth="1"/>
    <col min="12806" max="12806" width="7.42578125" style="9" customWidth="1"/>
    <col min="12807" max="12808" width="9.7109375" style="9" customWidth="1"/>
    <col min="12809" max="12809" width="8.28515625" style="9" customWidth="1"/>
    <col min="12810" max="13056" width="9.140625" style="9"/>
    <col min="13057" max="13057" width="3" style="9" customWidth="1"/>
    <col min="13058" max="13058" width="22.5703125" style="9" customWidth="1"/>
    <col min="13059" max="13059" width="9.42578125" style="9" customWidth="1"/>
    <col min="13060" max="13060" width="9.7109375" style="9" customWidth="1"/>
    <col min="13061" max="13061" width="11" style="9" customWidth="1"/>
    <col min="13062" max="13062" width="7.42578125" style="9" customWidth="1"/>
    <col min="13063" max="13064" width="9.7109375" style="9" customWidth="1"/>
    <col min="13065" max="13065" width="8.28515625" style="9" customWidth="1"/>
    <col min="13066" max="13312" width="9.140625" style="9"/>
    <col min="13313" max="13313" width="3" style="9" customWidth="1"/>
    <col min="13314" max="13314" width="22.5703125" style="9" customWidth="1"/>
    <col min="13315" max="13315" width="9.42578125" style="9" customWidth="1"/>
    <col min="13316" max="13316" width="9.7109375" style="9" customWidth="1"/>
    <col min="13317" max="13317" width="11" style="9" customWidth="1"/>
    <col min="13318" max="13318" width="7.42578125" style="9" customWidth="1"/>
    <col min="13319" max="13320" width="9.7109375" style="9" customWidth="1"/>
    <col min="13321" max="13321" width="8.28515625" style="9" customWidth="1"/>
    <col min="13322" max="13568" width="9.140625" style="9"/>
    <col min="13569" max="13569" width="3" style="9" customWidth="1"/>
    <col min="13570" max="13570" width="22.5703125" style="9" customWidth="1"/>
    <col min="13571" max="13571" width="9.42578125" style="9" customWidth="1"/>
    <col min="13572" max="13572" width="9.7109375" style="9" customWidth="1"/>
    <col min="13573" max="13573" width="11" style="9" customWidth="1"/>
    <col min="13574" max="13574" width="7.42578125" style="9" customWidth="1"/>
    <col min="13575" max="13576" width="9.7109375" style="9" customWidth="1"/>
    <col min="13577" max="13577" width="8.28515625" style="9" customWidth="1"/>
    <col min="13578" max="13824" width="9.140625" style="9"/>
    <col min="13825" max="13825" width="3" style="9" customWidth="1"/>
    <col min="13826" max="13826" width="22.5703125" style="9" customWidth="1"/>
    <col min="13827" max="13827" width="9.42578125" style="9" customWidth="1"/>
    <col min="13828" max="13828" width="9.7109375" style="9" customWidth="1"/>
    <col min="13829" max="13829" width="11" style="9" customWidth="1"/>
    <col min="13830" max="13830" width="7.42578125" style="9" customWidth="1"/>
    <col min="13831" max="13832" width="9.7109375" style="9" customWidth="1"/>
    <col min="13833" max="13833" width="8.28515625" style="9" customWidth="1"/>
    <col min="13834" max="14080" width="9.140625" style="9"/>
    <col min="14081" max="14081" width="3" style="9" customWidth="1"/>
    <col min="14082" max="14082" width="22.5703125" style="9" customWidth="1"/>
    <col min="14083" max="14083" width="9.42578125" style="9" customWidth="1"/>
    <col min="14084" max="14084" width="9.7109375" style="9" customWidth="1"/>
    <col min="14085" max="14085" width="11" style="9" customWidth="1"/>
    <col min="14086" max="14086" width="7.42578125" style="9" customWidth="1"/>
    <col min="14087" max="14088" width="9.7109375" style="9" customWidth="1"/>
    <col min="14089" max="14089" width="8.28515625" style="9" customWidth="1"/>
    <col min="14090" max="14336" width="9.140625" style="9"/>
    <col min="14337" max="14337" width="3" style="9" customWidth="1"/>
    <col min="14338" max="14338" width="22.5703125" style="9" customWidth="1"/>
    <col min="14339" max="14339" width="9.42578125" style="9" customWidth="1"/>
    <col min="14340" max="14340" width="9.7109375" style="9" customWidth="1"/>
    <col min="14341" max="14341" width="11" style="9" customWidth="1"/>
    <col min="14342" max="14342" width="7.42578125" style="9" customWidth="1"/>
    <col min="14343" max="14344" width="9.7109375" style="9" customWidth="1"/>
    <col min="14345" max="14345" width="8.28515625" style="9" customWidth="1"/>
    <col min="14346" max="14592" width="9.140625" style="9"/>
    <col min="14593" max="14593" width="3" style="9" customWidth="1"/>
    <col min="14594" max="14594" width="22.5703125" style="9" customWidth="1"/>
    <col min="14595" max="14595" width="9.42578125" style="9" customWidth="1"/>
    <col min="14596" max="14596" width="9.7109375" style="9" customWidth="1"/>
    <col min="14597" max="14597" width="11" style="9" customWidth="1"/>
    <col min="14598" max="14598" width="7.42578125" style="9" customWidth="1"/>
    <col min="14599" max="14600" width="9.7109375" style="9" customWidth="1"/>
    <col min="14601" max="14601" width="8.28515625" style="9" customWidth="1"/>
    <col min="14602" max="14848" width="9.140625" style="9"/>
    <col min="14849" max="14849" width="3" style="9" customWidth="1"/>
    <col min="14850" max="14850" width="22.5703125" style="9" customWidth="1"/>
    <col min="14851" max="14851" width="9.42578125" style="9" customWidth="1"/>
    <col min="14852" max="14852" width="9.7109375" style="9" customWidth="1"/>
    <col min="14853" max="14853" width="11" style="9" customWidth="1"/>
    <col min="14854" max="14854" width="7.42578125" style="9" customWidth="1"/>
    <col min="14855" max="14856" width="9.7109375" style="9" customWidth="1"/>
    <col min="14857" max="14857" width="8.28515625" style="9" customWidth="1"/>
    <col min="14858" max="15104" width="9.140625" style="9"/>
    <col min="15105" max="15105" width="3" style="9" customWidth="1"/>
    <col min="15106" max="15106" width="22.5703125" style="9" customWidth="1"/>
    <col min="15107" max="15107" width="9.42578125" style="9" customWidth="1"/>
    <col min="15108" max="15108" width="9.7109375" style="9" customWidth="1"/>
    <col min="15109" max="15109" width="11" style="9" customWidth="1"/>
    <col min="15110" max="15110" width="7.42578125" style="9" customWidth="1"/>
    <col min="15111" max="15112" width="9.7109375" style="9" customWidth="1"/>
    <col min="15113" max="15113" width="8.28515625" style="9" customWidth="1"/>
    <col min="15114" max="15360" width="9.140625" style="9"/>
    <col min="15361" max="15361" width="3" style="9" customWidth="1"/>
    <col min="15362" max="15362" width="22.5703125" style="9" customWidth="1"/>
    <col min="15363" max="15363" width="9.42578125" style="9" customWidth="1"/>
    <col min="15364" max="15364" width="9.7109375" style="9" customWidth="1"/>
    <col min="15365" max="15365" width="11" style="9" customWidth="1"/>
    <col min="15366" max="15366" width="7.42578125" style="9" customWidth="1"/>
    <col min="15367" max="15368" width="9.7109375" style="9" customWidth="1"/>
    <col min="15369" max="15369" width="8.28515625" style="9" customWidth="1"/>
    <col min="15370" max="15616" width="9.140625" style="9"/>
    <col min="15617" max="15617" width="3" style="9" customWidth="1"/>
    <col min="15618" max="15618" width="22.5703125" style="9" customWidth="1"/>
    <col min="15619" max="15619" width="9.42578125" style="9" customWidth="1"/>
    <col min="15620" max="15620" width="9.7109375" style="9" customWidth="1"/>
    <col min="15621" max="15621" width="11" style="9" customWidth="1"/>
    <col min="15622" max="15622" width="7.42578125" style="9" customWidth="1"/>
    <col min="15623" max="15624" width="9.7109375" style="9" customWidth="1"/>
    <col min="15625" max="15625" width="8.28515625" style="9" customWidth="1"/>
    <col min="15626" max="15872" width="9.140625" style="9"/>
    <col min="15873" max="15873" width="3" style="9" customWidth="1"/>
    <col min="15874" max="15874" width="22.5703125" style="9" customWidth="1"/>
    <col min="15875" max="15875" width="9.42578125" style="9" customWidth="1"/>
    <col min="15876" max="15876" width="9.7109375" style="9" customWidth="1"/>
    <col min="15877" max="15877" width="11" style="9" customWidth="1"/>
    <col min="15878" max="15878" width="7.42578125" style="9" customWidth="1"/>
    <col min="15879" max="15880" width="9.7109375" style="9" customWidth="1"/>
    <col min="15881" max="15881" width="8.28515625" style="9" customWidth="1"/>
    <col min="15882" max="16128" width="9.140625" style="9"/>
    <col min="16129" max="16129" width="3" style="9" customWidth="1"/>
    <col min="16130" max="16130" width="22.5703125" style="9" customWidth="1"/>
    <col min="16131" max="16131" width="9.42578125" style="9" customWidth="1"/>
    <col min="16132" max="16132" width="9.7109375" style="9" customWidth="1"/>
    <col min="16133" max="16133" width="11" style="9" customWidth="1"/>
    <col min="16134" max="16134" width="7.42578125" style="9" customWidth="1"/>
    <col min="16135" max="16136" width="9.7109375" style="9" customWidth="1"/>
    <col min="16137" max="16137" width="8.28515625" style="9" customWidth="1"/>
    <col min="16138" max="16384" width="9.140625" style="9"/>
  </cols>
  <sheetData>
    <row r="1" spans="1:16" x14ac:dyDescent="0.25">
      <c r="A1" s="129"/>
      <c r="B1" s="23"/>
      <c r="C1" s="24"/>
      <c r="D1" s="24"/>
      <c r="E1" s="25"/>
      <c r="F1" s="471" t="s">
        <v>92</v>
      </c>
      <c r="G1" s="471"/>
      <c r="H1" s="471"/>
      <c r="I1" s="471"/>
      <c r="J1" s="472"/>
    </row>
    <row r="2" spans="1:16" x14ac:dyDescent="0.25">
      <c r="A2" s="129"/>
      <c r="B2" s="26"/>
      <c r="C2" s="13"/>
      <c r="D2" s="13"/>
      <c r="E2" s="27"/>
      <c r="F2" s="473"/>
      <c r="G2" s="473"/>
      <c r="H2" s="473"/>
      <c r="I2" s="473"/>
      <c r="J2" s="474"/>
    </row>
    <row r="3" spans="1:16" x14ac:dyDescent="0.25">
      <c r="A3" s="129"/>
      <c r="B3" s="26"/>
      <c r="C3" s="13"/>
      <c r="D3" s="13"/>
      <c r="E3" s="27"/>
      <c r="F3" s="473"/>
      <c r="G3" s="473"/>
      <c r="H3" s="473"/>
      <c r="I3" s="473"/>
      <c r="J3" s="474"/>
    </row>
    <row r="4" spans="1:16" ht="9.75" customHeight="1" thickBot="1" x14ac:dyDescent="0.3">
      <c r="A4" s="129"/>
      <c r="B4" s="28"/>
      <c r="C4" s="29"/>
      <c r="D4" s="29"/>
      <c r="E4" s="372"/>
      <c r="F4" s="475"/>
      <c r="G4" s="475"/>
      <c r="H4" s="475"/>
      <c r="I4" s="475"/>
      <c r="J4" s="476"/>
    </row>
    <row r="5" spans="1:16" s="2" customFormat="1" ht="15" customHeight="1" x14ac:dyDescent="0.25">
      <c r="A5" s="130"/>
      <c r="B5" s="723" t="s">
        <v>86</v>
      </c>
      <c r="C5" s="724"/>
      <c r="D5" s="724"/>
      <c r="E5" s="724"/>
      <c r="F5" s="724"/>
      <c r="G5" s="724"/>
      <c r="H5" s="724"/>
      <c r="I5" s="724"/>
      <c r="J5" s="725"/>
    </row>
    <row r="6" spans="1:16" s="2" customFormat="1" ht="15" customHeight="1" x14ac:dyDescent="0.25">
      <c r="A6" s="130"/>
      <c r="B6" s="726" t="s">
        <v>115</v>
      </c>
      <c r="C6" s="727"/>
      <c r="D6" s="727"/>
      <c r="E6" s="727"/>
      <c r="F6" s="727"/>
      <c r="G6" s="727"/>
      <c r="H6" s="727"/>
      <c r="I6" s="727"/>
      <c r="J6" s="728"/>
    </row>
    <row r="7" spans="1:16" s="2" customFormat="1" ht="15" customHeight="1" x14ac:dyDescent="0.25">
      <c r="A7" s="130"/>
      <c r="B7" s="748" t="s">
        <v>116</v>
      </c>
      <c r="C7" s="749"/>
      <c r="D7" s="749"/>
      <c r="E7" s="749"/>
      <c r="F7" s="749"/>
      <c r="G7" s="749"/>
      <c r="H7" s="749"/>
      <c r="I7" s="749"/>
      <c r="J7" s="750"/>
    </row>
    <row r="8" spans="1:16" s="2" customFormat="1" ht="15" customHeight="1" x14ac:dyDescent="0.25">
      <c r="A8" s="130"/>
      <c r="B8" s="732" t="s">
        <v>113</v>
      </c>
      <c r="C8" s="733"/>
      <c r="D8" s="733"/>
      <c r="E8" s="733"/>
      <c r="F8" s="733"/>
      <c r="G8" s="733"/>
      <c r="H8" s="733"/>
      <c r="I8" s="733"/>
      <c r="J8" s="734"/>
    </row>
    <row r="9" spans="1:16" s="2" customFormat="1" x14ac:dyDescent="0.25">
      <c r="A9" s="130"/>
      <c r="B9" s="748" t="s">
        <v>292</v>
      </c>
      <c r="C9" s="749"/>
      <c r="D9" s="749"/>
      <c r="E9" s="749"/>
      <c r="F9" s="749"/>
      <c r="G9" s="749"/>
      <c r="H9" s="749"/>
      <c r="I9" s="749"/>
      <c r="J9" s="750"/>
    </row>
    <row r="10" spans="1:16" s="2" customFormat="1" ht="27" customHeight="1" x14ac:dyDescent="0.25">
      <c r="A10" s="130"/>
      <c r="B10" s="748" t="s">
        <v>376</v>
      </c>
      <c r="C10" s="749"/>
      <c r="D10" s="749"/>
      <c r="E10" s="749"/>
      <c r="F10" s="749"/>
      <c r="G10" s="749"/>
      <c r="H10" s="749"/>
      <c r="I10" s="749"/>
      <c r="J10" s="750"/>
    </row>
    <row r="11" spans="1:16" s="2" customFormat="1" ht="32.25" customHeight="1" thickBot="1" x14ac:dyDescent="0.3">
      <c r="A11" s="130"/>
      <c r="B11" s="729" t="s">
        <v>373</v>
      </c>
      <c r="C11" s="730"/>
      <c r="D11" s="730"/>
      <c r="E11" s="730"/>
      <c r="F11" s="730"/>
      <c r="G11" s="730"/>
      <c r="H11" s="730"/>
      <c r="I11" s="730"/>
      <c r="J11" s="731"/>
    </row>
    <row r="12" spans="1:16" s="2" customFormat="1" x14ac:dyDescent="0.25">
      <c r="A12" s="130"/>
      <c r="B12" s="256" t="s">
        <v>79</v>
      </c>
      <c r="C12" s="536">
        <f>IF(ISBLANK('2-Rent Schedule Section 8'!C9:G9),'3-Rent Sch S8, LIHTC, FH &amp; RLP'!C13:G13,'2-Rent Schedule Section 8'!C9:G9)</f>
        <v>0</v>
      </c>
      <c r="D12" s="537"/>
      <c r="E12" s="537"/>
      <c r="F12" s="537"/>
      <c r="G12" s="538"/>
      <c r="H12" s="170" t="s">
        <v>80</v>
      </c>
      <c r="I12" s="171"/>
      <c r="J12" s="339">
        <f>IF(ISBLANK('2-Rent Schedule Section 8'!J9:N9),'3-Rent Sch S8, LIHTC, FH &amp; RLP'!J13:N13,'2-Rent Schedule Section 8'!J9:N9)</f>
        <v>0</v>
      </c>
    </row>
    <row r="13" spans="1:16" s="2" customFormat="1" ht="15" customHeight="1" x14ac:dyDescent="0.25">
      <c r="A13" s="130"/>
      <c r="B13" s="258" t="s">
        <v>134</v>
      </c>
      <c r="C13" s="536">
        <f>IF(ISBLANK('2-Rent Schedule Section 8'!C10:G10),'3-Rent Sch S8, LIHTC, FH &amp; RLP'!C14:G14,'2-Rent Schedule Section 8'!C10:G10)</f>
        <v>0</v>
      </c>
      <c r="D13" s="537"/>
      <c r="E13" s="537"/>
      <c r="F13" s="537"/>
      <c r="G13" s="538"/>
      <c r="H13" s="486" t="s">
        <v>81</v>
      </c>
      <c r="I13" s="487"/>
      <c r="J13" s="339">
        <f>IF(ISBLANK('2-Rent Schedule Section 8'!J10:N10),'3-Rent Sch S8, LIHTC, FH &amp; RLP'!J14:N14,'2-Rent Schedule Section 8'!J10:N10)</f>
        <v>0</v>
      </c>
      <c r="K13"/>
      <c r="L13"/>
      <c r="M13"/>
      <c r="N13"/>
      <c r="O13"/>
      <c r="P13"/>
    </row>
    <row r="14" spans="1:16" s="2" customFormat="1" ht="15" customHeight="1" x14ac:dyDescent="0.25">
      <c r="A14" s="130"/>
      <c r="B14" s="260" t="s">
        <v>83</v>
      </c>
      <c r="C14" s="536">
        <f>IF(ISBLANK('2-Rent Schedule Section 8'!C11:G11),'3-Rent Sch S8, LIHTC, FH &amp; RLP'!C15:G15,'2-Rent Schedule Section 8'!C11:G11)</f>
        <v>0</v>
      </c>
      <c r="D14" s="537"/>
      <c r="E14" s="537"/>
      <c r="F14" s="537"/>
      <c r="G14" s="538"/>
      <c r="H14" s="488" t="s">
        <v>88</v>
      </c>
      <c r="I14" s="489"/>
      <c r="J14" s="490"/>
      <c r="K14"/>
      <c r="L14"/>
      <c r="M14"/>
      <c r="N14"/>
      <c r="O14"/>
      <c r="P14"/>
    </row>
    <row r="15" spans="1:16" s="2" customFormat="1" ht="15" customHeight="1" x14ac:dyDescent="0.25">
      <c r="A15" s="130"/>
      <c r="B15" s="261" t="s">
        <v>89</v>
      </c>
      <c r="C15" s="536">
        <f>IF(ISBLANK('2-Rent Schedule Section 8'!C12:G12),'3-Rent Sch S8, LIHTC, FH &amp; RLP'!C16:G16,'2-Rent Schedule Section 8'!C12:G12)</f>
        <v>0</v>
      </c>
      <c r="D15" s="537"/>
      <c r="E15" s="537"/>
      <c r="F15" s="537"/>
      <c r="G15" s="538"/>
      <c r="H15" s="491"/>
      <c r="I15" s="492"/>
      <c r="J15" s="493"/>
      <c r="K15"/>
      <c r="L15"/>
      <c r="M15"/>
      <c r="N15"/>
    </row>
    <row r="16" spans="1:16" s="2" customFormat="1" ht="15" customHeight="1" x14ac:dyDescent="0.25">
      <c r="A16" s="130"/>
      <c r="B16" s="262" t="s">
        <v>84</v>
      </c>
      <c r="C16" s="536">
        <f>IF(ISBLANK('2-Rent Schedule Section 8'!C13:G13),'3-Rent Sch S8, LIHTC, FH &amp; RLP'!C17:G17,'2-Rent Schedule Section 8'!C13:G13)</f>
        <v>0</v>
      </c>
      <c r="D16" s="537"/>
      <c r="E16" s="537"/>
      <c r="F16" s="537"/>
      <c r="G16" s="538"/>
      <c r="H16" s="500" t="s">
        <v>90</v>
      </c>
      <c r="I16" s="501"/>
      <c r="J16" s="340">
        <f>IF(ISBLANK('2-Rent Schedule Section 8'!J13:N13),'3-Rent Sch S8, LIHTC, FH &amp; RLP'!J17:N17,'2-Rent Schedule Section 8'!J13:N13)</f>
        <v>0</v>
      </c>
      <c r="K16"/>
      <c r="L16"/>
      <c r="M16"/>
      <c r="N16"/>
    </row>
    <row r="17" spans="1:11" x14ac:dyDescent="0.25">
      <c r="A17" s="129"/>
      <c r="B17" s="262" t="s">
        <v>135</v>
      </c>
      <c r="C17" s="536">
        <f>IF(ISBLANK('2-Rent Schedule Section 8'!C14:G14),'3-Rent Sch S8, LIHTC, FH &amp; RLP'!C18:G18,'2-Rent Schedule Section 8'!C14:G14)</f>
        <v>0</v>
      </c>
      <c r="D17" s="537"/>
      <c r="E17" s="537"/>
      <c r="F17" s="537"/>
      <c r="G17" s="538"/>
      <c r="H17" s="500" t="s">
        <v>91</v>
      </c>
      <c r="I17" s="501"/>
      <c r="J17" s="340">
        <f>IF(ISBLANK('2-Rent Schedule Section 8'!J14:N14),'3-Rent Sch S8, LIHTC, FH &amp; RLP'!J18:N18,'2-Rent Schedule Section 8'!J14:N14)</f>
        <v>0</v>
      </c>
    </row>
    <row r="18" spans="1:11" x14ac:dyDescent="0.25">
      <c r="A18" s="129"/>
      <c r="B18" s="264" t="s">
        <v>82</v>
      </c>
      <c r="C18" s="536">
        <f>IF(ISBLANK('2-Rent Schedule Section 8'!C15:G15),'3-Rent Sch S8, LIHTC, FH &amp; RLP'!C19:G19,'2-Rent Schedule Section 8'!C15:G15)</f>
        <v>0</v>
      </c>
      <c r="D18" s="537"/>
      <c r="E18" s="537"/>
      <c r="F18" s="537"/>
      <c r="G18" s="538"/>
      <c r="H18" s="503"/>
      <c r="I18" s="503"/>
      <c r="J18" s="504"/>
    </row>
    <row r="19" spans="1:11" ht="20.100000000000001" customHeight="1" x14ac:dyDescent="0.25">
      <c r="A19" s="129"/>
      <c r="B19" s="541"/>
      <c r="C19" s="546" t="s">
        <v>105</v>
      </c>
      <c r="D19" s="546" t="s">
        <v>104</v>
      </c>
      <c r="E19" s="546" t="s">
        <v>85</v>
      </c>
      <c r="F19" s="141"/>
      <c r="G19" s="740" t="s">
        <v>21</v>
      </c>
      <c r="H19" s="741"/>
      <c r="I19" s="742"/>
      <c r="J19" s="504" t="s">
        <v>87</v>
      </c>
    </row>
    <row r="20" spans="1:11" ht="20.100000000000001" customHeight="1" x14ac:dyDescent="0.25">
      <c r="A20" s="131"/>
      <c r="B20" s="542"/>
      <c r="C20" s="544"/>
      <c r="D20" s="544"/>
      <c r="E20" s="544"/>
      <c r="F20" s="544" t="s">
        <v>192</v>
      </c>
      <c r="G20" s="743" t="s">
        <v>0</v>
      </c>
      <c r="H20" s="744"/>
      <c r="I20" s="745" t="s">
        <v>193</v>
      </c>
      <c r="J20" s="504"/>
    </row>
    <row r="21" spans="1:11" s="12" customFormat="1" ht="20.100000000000001" customHeight="1" x14ac:dyDescent="0.25">
      <c r="A21" s="132"/>
      <c r="B21" s="543"/>
      <c r="C21" s="545"/>
      <c r="D21" s="545"/>
      <c r="E21" s="545"/>
      <c r="F21" s="545"/>
      <c r="G21" s="746" t="s">
        <v>3</v>
      </c>
      <c r="H21" s="746" t="s">
        <v>39</v>
      </c>
      <c r="I21" s="747"/>
      <c r="J21" s="504"/>
    </row>
    <row r="22" spans="1:11" s="12" customFormat="1" ht="15" customHeight="1" x14ac:dyDescent="0.25">
      <c r="A22" s="132"/>
      <c r="B22" s="294" t="s">
        <v>36</v>
      </c>
      <c r="C22" s="141"/>
      <c r="D22" s="79"/>
      <c r="E22" s="79"/>
      <c r="F22" s="79"/>
      <c r="G22" s="79"/>
      <c r="H22" s="79"/>
      <c r="I22" s="79"/>
      <c r="J22" s="295"/>
      <c r="K22" s="293"/>
    </row>
    <row r="23" spans="1:11" s="12" customFormat="1" x14ac:dyDescent="0.25">
      <c r="A23" s="133"/>
      <c r="B23" s="296" t="s">
        <v>167</v>
      </c>
      <c r="C23" s="10"/>
      <c r="D23" s="10"/>
      <c r="E23" s="121"/>
      <c r="F23" s="172">
        <f t="shared" ref="F23:F29" si="0">IF(C23&lt;&gt;0,((E23-C23)/C23),0)</f>
        <v>0</v>
      </c>
      <c r="G23" s="735"/>
      <c r="H23" s="736" t="e">
        <f>(+G23/12)/$J$13</f>
        <v>#DIV/0!</v>
      </c>
      <c r="I23" s="737" t="e">
        <f>(+G23-C23)/C23</f>
        <v>#DIV/0!</v>
      </c>
      <c r="J23" s="268"/>
    </row>
    <row r="24" spans="1:11" s="12" customFormat="1" x14ac:dyDescent="0.25">
      <c r="A24" s="133"/>
      <c r="B24" s="296" t="s">
        <v>168</v>
      </c>
      <c r="C24" s="10"/>
      <c r="D24" s="10"/>
      <c r="E24" s="121"/>
      <c r="F24" s="172">
        <f t="shared" si="0"/>
        <v>0</v>
      </c>
      <c r="G24" s="735"/>
      <c r="H24" s="736" t="e">
        <f t="shared" ref="H24:H28" si="1">(+G24/12)/$J$13</f>
        <v>#DIV/0!</v>
      </c>
      <c r="I24" s="737" t="e">
        <f t="shared" ref="I24:I29" si="2">(+G24-C24)/C24</f>
        <v>#DIV/0!</v>
      </c>
      <c r="J24" s="268"/>
    </row>
    <row r="25" spans="1:11" x14ac:dyDescent="0.25">
      <c r="A25" s="133"/>
      <c r="B25" s="296" t="s">
        <v>169</v>
      </c>
      <c r="C25" s="10"/>
      <c r="D25" s="10"/>
      <c r="E25" s="121"/>
      <c r="F25" s="172">
        <f t="shared" si="0"/>
        <v>0</v>
      </c>
      <c r="G25" s="735"/>
      <c r="H25" s="736" t="e">
        <f t="shared" si="1"/>
        <v>#DIV/0!</v>
      </c>
      <c r="I25" s="737" t="e">
        <f t="shared" si="2"/>
        <v>#DIV/0!</v>
      </c>
      <c r="J25" s="268"/>
    </row>
    <row r="26" spans="1:11" ht="13.5" customHeight="1" x14ac:dyDescent="0.25">
      <c r="A26" s="133"/>
      <c r="B26" s="296" t="s">
        <v>170</v>
      </c>
      <c r="C26" s="10"/>
      <c r="D26" s="10"/>
      <c r="E26" s="121"/>
      <c r="F26" s="172">
        <f t="shared" si="0"/>
        <v>0</v>
      </c>
      <c r="G26" s="735"/>
      <c r="H26" s="736" t="e">
        <f t="shared" si="1"/>
        <v>#DIV/0!</v>
      </c>
      <c r="I26" s="737" t="e">
        <f t="shared" si="2"/>
        <v>#DIV/0!</v>
      </c>
      <c r="J26" s="268"/>
    </row>
    <row r="27" spans="1:11" ht="13.5" customHeight="1" x14ac:dyDescent="0.25">
      <c r="A27" s="133"/>
      <c r="B27" s="296" t="s">
        <v>372</v>
      </c>
      <c r="C27" s="10"/>
      <c r="D27" s="10"/>
      <c r="E27" s="121"/>
      <c r="F27" s="172">
        <f t="shared" si="0"/>
        <v>0</v>
      </c>
      <c r="G27" s="735"/>
      <c r="H27" s="736"/>
      <c r="I27" s="737"/>
      <c r="J27" s="268"/>
    </row>
    <row r="28" spans="1:11" x14ac:dyDescent="0.25">
      <c r="A28" s="133"/>
      <c r="B28" s="296" t="s">
        <v>302</v>
      </c>
      <c r="C28" s="10"/>
      <c r="D28" s="10"/>
      <c r="E28" s="121"/>
      <c r="F28" s="172">
        <f t="shared" si="0"/>
        <v>0</v>
      </c>
      <c r="G28" s="735"/>
      <c r="H28" s="736" t="e">
        <f t="shared" si="1"/>
        <v>#DIV/0!</v>
      </c>
      <c r="I28" s="737" t="e">
        <f t="shared" si="2"/>
        <v>#DIV/0!</v>
      </c>
      <c r="J28" s="268"/>
    </row>
    <row r="29" spans="1:11" ht="15.75" thickBot="1" x14ac:dyDescent="0.3">
      <c r="A29" s="133"/>
      <c r="B29" s="298" t="s">
        <v>130</v>
      </c>
      <c r="C29" s="299">
        <f>SUM(C23:C28)</f>
        <v>0</v>
      </c>
      <c r="D29" s="299">
        <f t="shared" ref="D29:E29" si="3">SUM(D23:D28)</f>
        <v>0</v>
      </c>
      <c r="E29" s="300">
        <f t="shared" si="3"/>
        <v>0</v>
      </c>
      <c r="F29" s="301">
        <f t="shared" si="0"/>
        <v>0</v>
      </c>
      <c r="G29" s="362">
        <f>SUM(G23:G28)</f>
        <v>0</v>
      </c>
      <c r="H29" s="738" t="e">
        <f>(+G29/12)/$J$13</f>
        <v>#DIV/0!</v>
      </c>
      <c r="I29" s="739" t="e">
        <f t="shared" si="2"/>
        <v>#DIV/0!</v>
      </c>
      <c r="J29" s="302"/>
    </row>
    <row r="30" spans="1:11" x14ac:dyDescent="0.25">
      <c r="A30" s="398"/>
      <c r="B30" s="410"/>
      <c r="C30" s="43"/>
      <c r="D30" s="43"/>
      <c r="E30" s="43"/>
      <c r="F30" s="43"/>
      <c r="G30" s="43"/>
      <c r="H30" s="43"/>
      <c r="I30" s="43"/>
      <c r="J30" s="43"/>
    </row>
    <row r="31" spans="1:11" x14ac:dyDescent="0.25">
      <c r="A31" s="398"/>
      <c r="B31" s="43"/>
      <c r="C31" s="43"/>
      <c r="D31" s="43"/>
      <c r="E31" s="43"/>
      <c r="F31" s="43"/>
      <c r="G31" s="43"/>
      <c r="H31" s="43"/>
      <c r="I31" s="43"/>
      <c r="J31" s="43"/>
    </row>
    <row r="32" spans="1:11" x14ac:dyDescent="0.25">
      <c r="A32" s="398"/>
      <c r="B32" s="540"/>
      <c r="C32" s="540"/>
      <c r="D32" s="540"/>
      <c r="E32" s="43"/>
      <c r="F32" s="540"/>
      <c r="G32" s="539"/>
      <c r="H32" s="539"/>
      <c r="I32" s="539"/>
      <c r="J32" s="43"/>
    </row>
    <row r="33" spans="1:10" x14ac:dyDescent="0.25">
      <c r="A33" s="398"/>
      <c r="B33" s="547"/>
      <c r="C33" s="547"/>
      <c r="D33" s="547"/>
      <c r="E33" s="43"/>
      <c r="F33" s="518"/>
      <c r="G33" s="518"/>
      <c r="H33" s="518"/>
      <c r="I33" s="518"/>
      <c r="J33" s="43"/>
    </row>
    <row r="34" spans="1:10" x14ac:dyDescent="0.25">
      <c r="A34" s="398"/>
      <c r="B34" s="539" t="s">
        <v>94</v>
      </c>
      <c r="C34" s="539"/>
      <c r="D34" s="539"/>
      <c r="E34" s="43"/>
      <c r="F34" s="539" t="s">
        <v>93</v>
      </c>
      <c r="G34" s="539"/>
      <c r="H34" s="539"/>
      <c r="I34" s="539"/>
      <c r="J34" s="43"/>
    </row>
    <row r="35" spans="1:10" x14ac:dyDescent="0.25">
      <c r="A35" s="398"/>
      <c r="B35" s="43"/>
      <c r="C35" s="43"/>
      <c r="D35" s="43"/>
      <c r="E35" s="43"/>
      <c r="F35" s="43"/>
      <c r="G35" s="43"/>
      <c r="H35" s="43"/>
      <c r="I35" s="43"/>
      <c r="J35" s="43"/>
    </row>
  </sheetData>
  <sheetProtection algorithmName="SHA-512" hashValue="n7S/Y59ww2eNwZ/YbZ9dCf7/rkUCKAkAII5SWCNlseg3c1G0wXqtTXzVuVM79pOynNDQAR7G3hnsndzy+DfoHQ==" saltValue="9B8TMKH896sTb6ig4OqM3A==" spinCount="100000" sheet="1" objects="1" scenarios="1" selectLockedCells="1"/>
  <mergeCells count="32">
    <mergeCell ref="B34:D34"/>
    <mergeCell ref="F34:I34"/>
    <mergeCell ref="F32:I33"/>
    <mergeCell ref="G19:I19"/>
    <mergeCell ref="B19:B21"/>
    <mergeCell ref="F20:F21"/>
    <mergeCell ref="I20:I21"/>
    <mergeCell ref="C19:C21"/>
    <mergeCell ref="D19:D21"/>
    <mergeCell ref="E19:E21"/>
    <mergeCell ref="B32:D33"/>
    <mergeCell ref="F1:J4"/>
    <mergeCell ref="B5:J5"/>
    <mergeCell ref="B8:J8"/>
    <mergeCell ref="B9:J9"/>
    <mergeCell ref="B10:J10"/>
    <mergeCell ref="B7:J7"/>
    <mergeCell ref="B6:J6"/>
    <mergeCell ref="B11:J11"/>
    <mergeCell ref="J19:J21"/>
    <mergeCell ref="C12:G12"/>
    <mergeCell ref="C16:G16"/>
    <mergeCell ref="C17:G17"/>
    <mergeCell ref="C18:G18"/>
    <mergeCell ref="C15:G15"/>
    <mergeCell ref="C13:G13"/>
    <mergeCell ref="H13:I13"/>
    <mergeCell ref="C14:G14"/>
    <mergeCell ref="H14:J15"/>
    <mergeCell ref="H18:J18"/>
    <mergeCell ref="H16:I16"/>
    <mergeCell ref="H17:I17"/>
  </mergeCells>
  <phoneticPr fontId="4" type="noConversion"/>
  <conditionalFormatting sqref="J23:J28">
    <cfRule type="expression" dxfId="68" priority="3">
      <formula>AND(E23-C23&lt;-500, F23&lt;-5%)</formula>
    </cfRule>
    <cfRule type="expression" dxfId="67" priority="4">
      <formula>AND(E23-C23&gt;500, F23&gt;5%)</formula>
    </cfRule>
  </conditionalFormatting>
  <conditionalFormatting sqref="F23:F28">
    <cfRule type="expression" dxfId="66" priority="2">
      <formula>AND(E23-C23&lt;-500, F23&lt;-5%)</formula>
    </cfRule>
    <cfRule type="expression" dxfId="65" priority="1">
      <formula>AND(E23-C23&gt;500, F23&gt;5%)</formula>
    </cfRule>
  </conditionalFormatting>
  <pageMargins left="0.46" right="0.75" top="1" bottom="0.69" header="0.5" footer="0.5"/>
  <pageSetup scale="75"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5"/>
  <sheetViews>
    <sheetView zoomScale="110" zoomScaleNormal="110" workbookViewId="0">
      <selection activeCell="C10" sqref="C10:E10"/>
    </sheetView>
  </sheetViews>
  <sheetFormatPr defaultRowHeight="15" x14ac:dyDescent="0.25"/>
  <cols>
    <col min="1" max="1" width="3" style="12" customWidth="1"/>
    <col min="2" max="2" width="38.140625" style="9" customWidth="1"/>
    <col min="3" max="3" width="12.42578125" style="9" customWidth="1"/>
    <col min="4" max="4" width="13.28515625" style="9" bestFit="1" customWidth="1"/>
    <col min="5" max="5" width="11" style="9" customWidth="1"/>
    <col min="6" max="6" width="11.85546875" style="9" customWidth="1"/>
    <col min="7" max="9" width="9.7109375" style="9" customWidth="1"/>
    <col min="10" max="10" width="47.7109375" style="9" customWidth="1"/>
    <col min="11" max="256" width="9.140625" style="9"/>
    <col min="257" max="257" width="3" style="9" customWidth="1"/>
    <col min="258" max="258" width="22.5703125" style="9" customWidth="1"/>
    <col min="259" max="259" width="9.42578125" style="9" customWidth="1"/>
    <col min="260" max="260" width="9.7109375" style="9" customWidth="1"/>
    <col min="261" max="261" width="11" style="9" customWidth="1"/>
    <col min="262" max="262" width="7.42578125" style="9" customWidth="1"/>
    <col min="263" max="264" width="9.7109375" style="9" customWidth="1"/>
    <col min="265" max="265" width="8.28515625" style="9" customWidth="1"/>
    <col min="266" max="512" width="9.140625" style="9"/>
    <col min="513" max="513" width="3" style="9" customWidth="1"/>
    <col min="514" max="514" width="22.5703125" style="9" customWidth="1"/>
    <col min="515" max="515" width="9.42578125" style="9" customWidth="1"/>
    <col min="516" max="516" width="9.7109375" style="9" customWidth="1"/>
    <col min="517" max="517" width="11" style="9" customWidth="1"/>
    <col min="518" max="518" width="7.42578125" style="9" customWidth="1"/>
    <col min="519" max="520" width="9.7109375" style="9" customWidth="1"/>
    <col min="521" max="521" width="8.28515625" style="9" customWidth="1"/>
    <col min="522" max="768" width="9.140625" style="9"/>
    <col min="769" max="769" width="3" style="9" customWidth="1"/>
    <col min="770" max="770" width="22.5703125" style="9" customWidth="1"/>
    <col min="771" max="771" width="9.42578125" style="9" customWidth="1"/>
    <col min="772" max="772" width="9.7109375" style="9" customWidth="1"/>
    <col min="773" max="773" width="11" style="9" customWidth="1"/>
    <col min="774" max="774" width="7.42578125" style="9" customWidth="1"/>
    <col min="775" max="776" width="9.7109375" style="9" customWidth="1"/>
    <col min="777" max="777" width="8.28515625" style="9" customWidth="1"/>
    <col min="778" max="1024" width="9.140625" style="9"/>
    <col min="1025" max="1025" width="3" style="9" customWidth="1"/>
    <col min="1026" max="1026" width="22.5703125" style="9" customWidth="1"/>
    <col min="1027" max="1027" width="9.42578125" style="9" customWidth="1"/>
    <col min="1028" max="1028" width="9.7109375" style="9" customWidth="1"/>
    <col min="1029" max="1029" width="11" style="9" customWidth="1"/>
    <col min="1030" max="1030" width="7.42578125" style="9" customWidth="1"/>
    <col min="1031" max="1032" width="9.7109375" style="9" customWidth="1"/>
    <col min="1033" max="1033" width="8.28515625" style="9" customWidth="1"/>
    <col min="1034" max="1280" width="9.140625" style="9"/>
    <col min="1281" max="1281" width="3" style="9" customWidth="1"/>
    <col min="1282" max="1282" width="22.5703125" style="9" customWidth="1"/>
    <col min="1283" max="1283" width="9.42578125" style="9" customWidth="1"/>
    <col min="1284" max="1284" width="9.7109375" style="9" customWidth="1"/>
    <col min="1285" max="1285" width="11" style="9" customWidth="1"/>
    <col min="1286" max="1286" width="7.42578125" style="9" customWidth="1"/>
    <col min="1287" max="1288" width="9.7109375" style="9" customWidth="1"/>
    <col min="1289" max="1289" width="8.28515625" style="9" customWidth="1"/>
    <col min="1290" max="1536" width="9.140625" style="9"/>
    <col min="1537" max="1537" width="3" style="9" customWidth="1"/>
    <col min="1538" max="1538" width="22.5703125" style="9" customWidth="1"/>
    <col min="1539" max="1539" width="9.42578125" style="9" customWidth="1"/>
    <col min="1540" max="1540" width="9.7109375" style="9" customWidth="1"/>
    <col min="1541" max="1541" width="11" style="9" customWidth="1"/>
    <col min="1542" max="1542" width="7.42578125" style="9" customWidth="1"/>
    <col min="1543" max="1544" width="9.7109375" style="9" customWidth="1"/>
    <col min="1545" max="1545" width="8.28515625" style="9" customWidth="1"/>
    <col min="1546" max="1792" width="9.140625" style="9"/>
    <col min="1793" max="1793" width="3" style="9" customWidth="1"/>
    <col min="1794" max="1794" width="22.5703125" style="9" customWidth="1"/>
    <col min="1795" max="1795" width="9.42578125" style="9" customWidth="1"/>
    <col min="1796" max="1796" width="9.7109375" style="9" customWidth="1"/>
    <col min="1797" max="1797" width="11" style="9" customWidth="1"/>
    <col min="1798" max="1798" width="7.42578125" style="9" customWidth="1"/>
    <col min="1799" max="1800" width="9.7109375" style="9" customWidth="1"/>
    <col min="1801" max="1801" width="8.28515625" style="9" customWidth="1"/>
    <col min="1802" max="2048" width="9.140625" style="9"/>
    <col min="2049" max="2049" width="3" style="9" customWidth="1"/>
    <col min="2050" max="2050" width="22.5703125" style="9" customWidth="1"/>
    <col min="2051" max="2051" width="9.42578125" style="9" customWidth="1"/>
    <col min="2052" max="2052" width="9.7109375" style="9" customWidth="1"/>
    <col min="2053" max="2053" width="11" style="9" customWidth="1"/>
    <col min="2054" max="2054" width="7.42578125" style="9" customWidth="1"/>
    <col min="2055" max="2056" width="9.7109375" style="9" customWidth="1"/>
    <col min="2057" max="2057" width="8.28515625" style="9" customWidth="1"/>
    <col min="2058" max="2304" width="9.140625" style="9"/>
    <col min="2305" max="2305" width="3" style="9" customWidth="1"/>
    <col min="2306" max="2306" width="22.5703125" style="9" customWidth="1"/>
    <col min="2307" max="2307" width="9.42578125" style="9" customWidth="1"/>
    <col min="2308" max="2308" width="9.7109375" style="9" customWidth="1"/>
    <col min="2309" max="2309" width="11" style="9" customWidth="1"/>
    <col min="2310" max="2310" width="7.42578125" style="9" customWidth="1"/>
    <col min="2311" max="2312" width="9.7109375" style="9" customWidth="1"/>
    <col min="2313" max="2313" width="8.28515625" style="9" customWidth="1"/>
    <col min="2314" max="2560" width="9.140625" style="9"/>
    <col min="2561" max="2561" width="3" style="9" customWidth="1"/>
    <col min="2562" max="2562" width="22.5703125" style="9" customWidth="1"/>
    <col min="2563" max="2563" width="9.42578125" style="9" customWidth="1"/>
    <col min="2564" max="2564" width="9.7109375" style="9" customWidth="1"/>
    <col min="2565" max="2565" width="11" style="9" customWidth="1"/>
    <col min="2566" max="2566" width="7.42578125" style="9" customWidth="1"/>
    <col min="2567" max="2568" width="9.7109375" style="9" customWidth="1"/>
    <col min="2569" max="2569" width="8.28515625" style="9" customWidth="1"/>
    <col min="2570" max="2816" width="9.140625" style="9"/>
    <col min="2817" max="2817" width="3" style="9" customWidth="1"/>
    <col min="2818" max="2818" width="22.5703125" style="9" customWidth="1"/>
    <col min="2819" max="2819" width="9.42578125" style="9" customWidth="1"/>
    <col min="2820" max="2820" width="9.7109375" style="9" customWidth="1"/>
    <col min="2821" max="2821" width="11" style="9" customWidth="1"/>
    <col min="2822" max="2822" width="7.42578125" style="9" customWidth="1"/>
    <col min="2823" max="2824" width="9.7109375" style="9" customWidth="1"/>
    <col min="2825" max="2825" width="8.28515625" style="9" customWidth="1"/>
    <col min="2826" max="3072" width="9.140625" style="9"/>
    <col min="3073" max="3073" width="3" style="9" customWidth="1"/>
    <col min="3074" max="3074" width="22.5703125" style="9" customWidth="1"/>
    <col min="3075" max="3075" width="9.42578125" style="9" customWidth="1"/>
    <col min="3076" max="3076" width="9.7109375" style="9" customWidth="1"/>
    <col min="3077" max="3077" width="11" style="9" customWidth="1"/>
    <col min="3078" max="3078" width="7.42578125" style="9" customWidth="1"/>
    <col min="3079" max="3080" width="9.7109375" style="9" customWidth="1"/>
    <col min="3081" max="3081" width="8.28515625" style="9" customWidth="1"/>
    <col min="3082" max="3328" width="9.140625" style="9"/>
    <col min="3329" max="3329" width="3" style="9" customWidth="1"/>
    <col min="3330" max="3330" width="22.5703125" style="9" customWidth="1"/>
    <col min="3331" max="3331" width="9.42578125" style="9" customWidth="1"/>
    <col min="3332" max="3332" width="9.7109375" style="9" customWidth="1"/>
    <col min="3333" max="3333" width="11" style="9" customWidth="1"/>
    <col min="3334" max="3334" width="7.42578125" style="9" customWidth="1"/>
    <col min="3335" max="3336" width="9.7109375" style="9" customWidth="1"/>
    <col min="3337" max="3337" width="8.28515625" style="9" customWidth="1"/>
    <col min="3338" max="3584" width="9.140625" style="9"/>
    <col min="3585" max="3585" width="3" style="9" customWidth="1"/>
    <col min="3586" max="3586" width="22.5703125" style="9" customWidth="1"/>
    <col min="3587" max="3587" width="9.42578125" style="9" customWidth="1"/>
    <col min="3588" max="3588" width="9.7109375" style="9" customWidth="1"/>
    <col min="3589" max="3589" width="11" style="9" customWidth="1"/>
    <col min="3590" max="3590" width="7.42578125" style="9" customWidth="1"/>
    <col min="3591" max="3592" width="9.7109375" style="9" customWidth="1"/>
    <col min="3593" max="3593" width="8.28515625" style="9" customWidth="1"/>
    <col min="3594" max="3840" width="9.140625" style="9"/>
    <col min="3841" max="3841" width="3" style="9" customWidth="1"/>
    <col min="3842" max="3842" width="22.5703125" style="9" customWidth="1"/>
    <col min="3843" max="3843" width="9.42578125" style="9" customWidth="1"/>
    <col min="3844" max="3844" width="9.7109375" style="9" customWidth="1"/>
    <col min="3845" max="3845" width="11" style="9" customWidth="1"/>
    <col min="3846" max="3846" width="7.42578125" style="9" customWidth="1"/>
    <col min="3847" max="3848" width="9.7109375" style="9" customWidth="1"/>
    <col min="3849" max="3849" width="8.28515625" style="9" customWidth="1"/>
    <col min="3850" max="4096" width="9.140625" style="9"/>
    <col min="4097" max="4097" width="3" style="9" customWidth="1"/>
    <col min="4098" max="4098" width="22.5703125" style="9" customWidth="1"/>
    <col min="4099" max="4099" width="9.42578125" style="9" customWidth="1"/>
    <col min="4100" max="4100" width="9.7109375" style="9" customWidth="1"/>
    <col min="4101" max="4101" width="11" style="9" customWidth="1"/>
    <col min="4102" max="4102" width="7.42578125" style="9" customWidth="1"/>
    <col min="4103" max="4104" width="9.7109375" style="9" customWidth="1"/>
    <col min="4105" max="4105" width="8.28515625" style="9" customWidth="1"/>
    <col min="4106" max="4352" width="9.140625" style="9"/>
    <col min="4353" max="4353" width="3" style="9" customWidth="1"/>
    <col min="4354" max="4354" width="22.5703125" style="9" customWidth="1"/>
    <col min="4355" max="4355" width="9.42578125" style="9" customWidth="1"/>
    <col min="4356" max="4356" width="9.7109375" style="9" customWidth="1"/>
    <col min="4357" max="4357" width="11" style="9" customWidth="1"/>
    <col min="4358" max="4358" width="7.42578125" style="9" customWidth="1"/>
    <col min="4359" max="4360" width="9.7109375" style="9" customWidth="1"/>
    <col min="4361" max="4361" width="8.28515625" style="9" customWidth="1"/>
    <col min="4362" max="4608" width="9.140625" style="9"/>
    <col min="4609" max="4609" width="3" style="9" customWidth="1"/>
    <col min="4610" max="4610" width="22.5703125" style="9" customWidth="1"/>
    <col min="4611" max="4611" width="9.42578125" style="9" customWidth="1"/>
    <col min="4612" max="4612" width="9.7109375" style="9" customWidth="1"/>
    <col min="4613" max="4613" width="11" style="9" customWidth="1"/>
    <col min="4614" max="4614" width="7.42578125" style="9" customWidth="1"/>
    <col min="4615" max="4616" width="9.7109375" style="9" customWidth="1"/>
    <col min="4617" max="4617" width="8.28515625" style="9" customWidth="1"/>
    <col min="4618" max="4864" width="9.140625" style="9"/>
    <col min="4865" max="4865" width="3" style="9" customWidth="1"/>
    <col min="4866" max="4866" width="22.5703125" style="9" customWidth="1"/>
    <col min="4867" max="4867" width="9.42578125" style="9" customWidth="1"/>
    <col min="4868" max="4868" width="9.7109375" style="9" customWidth="1"/>
    <col min="4869" max="4869" width="11" style="9" customWidth="1"/>
    <col min="4870" max="4870" width="7.42578125" style="9" customWidth="1"/>
    <col min="4871" max="4872" width="9.7109375" style="9" customWidth="1"/>
    <col min="4873" max="4873" width="8.28515625" style="9" customWidth="1"/>
    <col min="4874" max="5120" width="9.140625" style="9"/>
    <col min="5121" max="5121" width="3" style="9" customWidth="1"/>
    <col min="5122" max="5122" width="22.5703125" style="9" customWidth="1"/>
    <col min="5123" max="5123" width="9.42578125" style="9" customWidth="1"/>
    <col min="5124" max="5124" width="9.7109375" style="9" customWidth="1"/>
    <col min="5125" max="5125" width="11" style="9" customWidth="1"/>
    <col min="5126" max="5126" width="7.42578125" style="9" customWidth="1"/>
    <col min="5127" max="5128" width="9.7109375" style="9" customWidth="1"/>
    <col min="5129" max="5129" width="8.28515625" style="9" customWidth="1"/>
    <col min="5130" max="5376" width="9.140625" style="9"/>
    <col min="5377" max="5377" width="3" style="9" customWidth="1"/>
    <col min="5378" max="5378" width="22.5703125" style="9" customWidth="1"/>
    <col min="5379" max="5379" width="9.42578125" style="9" customWidth="1"/>
    <col min="5380" max="5380" width="9.7109375" style="9" customWidth="1"/>
    <col min="5381" max="5381" width="11" style="9" customWidth="1"/>
    <col min="5382" max="5382" width="7.42578125" style="9" customWidth="1"/>
    <col min="5383" max="5384" width="9.7109375" style="9" customWidth="1"/>
    <col min="5385" max="5385" width="8.28515625" style="9" customWidth="1"/>
    <col min="5386" max="5632" width="9.140625" style="9"/>
    <col min="5633" max="5633" width="3" style="9" customWidth="1"/>
    <col min="5634" max="5634" width="22.5703125" style="9" customWidth="1"/>
    <col min="5635" max="5635" width="9.42578125" style="9" customWidth="1"/>
    <col min="5636" max="5636" width="9.7109375" style="9" customWidth="1"/>
    <col min="5637" max="5637" width="11" style="9" customWidth="1"/>
    <col min="5638" max="5638" width="7.42578125" style="9" customWidth="1"/>
    <col min="5639" max="5640" width="9.7109375" style="9" customWidth="1"/>
    <col min="5641" max="5641" width="8.28515625" style="9" customWidth="1"/>
    <col min="5642" max="5888" width="9.140625" style="9"/>
    <col min="5889" max="5889" width="3" style="9" customWidth="1"/>
    <col min="5890" max="5890" width="22.5703125" style="9" customWidth="1"/>
    <col min="5891" max="5891" width="9.42578125" style="9" customWidth="1"/>
    <col min="5892" max="5892" width="9.7109375" style="9" customWidth="1"/>
    <col min="5893" max="5893" width="11" style="9" customWidth="1"/>
    <col min="5894" max="5894" width="7.42578125" style="9" customWidth="1"/>
    <col min="5895" max="5896" width="9.7109375" style="9" customWidth="1"/>
    <col min="5897" max="5897" width="8.28515625" style="9" customWidth="1"/>
    <col min="5898" max="6144" width="9.140625" style="9"/>
    <col min="6145" max="6145" width="3" style="9" customWidth="1"/>
    <col min="6146" max="6146" width="22.5703125" style="9" customWidth="1"/>
    <col min="6147" max="6147" width="9.42578125" style="9" customWidth="1"/>
    <col min="6148" max="6148" width="9.7109375" style="9" customWidth="1"/>
    <col min="6149" max="6149" width="11" style="9" customWidth="1"/>
    <col min="6150" max="6150" width="7.42578125" style="9" customWidth="1"/>
    <col min="6151" max="6152" width="9.7109375" style="9" customWidth="1"/>
    <col min="6153" max="6153" width="8.28515625" style="9" customWidth="1"/>
    <col min="6154" max="6400" width="9.140625" style="9"/>
    <col min="6401" max="6401" width="3" style="9" customWidth="1"/>
    <col min="6402" max="6402" width="22.5703125" style="9" customWidth="1"/>
    <col min="6403" max="6403" width="9.42578125" style="9" customWidth="1"/>
    <col min="6404" max="6404" width="9.7109375" style="9" customWidth="1"/>
    <col min="6405" max="6405" width="11" style="9" customWidth="1"/>
    <col min="6406" max="6406" width="7.42578125" style="9" customWidth="1"/>
    <col min="6407" max="6408" width="9.7109375" style="9" customWidth="1"/>
    <col min="6409" max="6409" width="8.28515625" style="9" customWidth="1"/>
    <col min="6410" max="6656" width="9.140625" style="9"/>
    <col min="6657" max="6657" width="3" style="9" customWidth="1"/>
    <col min="6658" max="6658" width="22.5703125" style="9" customWidth="1"/>
    <col min="6659" max="6659" width="9.42578125" style="9" customWidth="1"/>
    <col min="6660" max="6660" width="9.7109375" style="9" customWidth="1"/>
    <col min="6661" max="6661" width="11" style="9" customWidth="1"/>
    <col min="6662" max="6662" width="7.42578125" style="9" customWidth="1"/>
    <col min="6663" max="6664" width="9.7109375" style="9" customWidth="1"/>
    <col min="6665" max="6665" width="8.28515625" style="9" customWidth="1"/>
    <col min="6666" max="6912" width="9.140625" style="9"/>
    <col min="6913" max="6913" width="3" style="9" customWidth="1"/>
    <col min="6914" max="6914" width="22.5703125" style="9" customWidth="1"/>
    <col min="6915" max="6915" width="9.42578125" style="9" customWidth="1"/>
    <col min="6916" max="6916" width="9.7109375" style="9" customWidth="1"/>
    <col min="6917" max="6917" width="11" style="9" customWidth="1"/>
    <col min="6918" max="6918" width="7.42578125" style="9" customWidth="1"/>
    <col min="6919" max="6920" width="9.7109375" style="9" customWidth="1"/>
    <col min="6921" max="6921" width="8.28515625" style="9" customWidth="1"/>
    <col min="6922" max="7168" width="9.140625" style="9"/>
    <col min="7169" max="7169" width="3" style="9" customWidth="1"/>
    <col min="7170" max="7170" width="22.5703125" style="9" customWidth="1"/>
    <col min="7171" max="7171" width="9.42578125" style="9" customWidth="1"/>
    <col min="7172" max="7172" width="9.7109375" style="9" customWidth="1"/>
    <col min="7173" max="7173" width="11" style="9" customWidth="1"/>
    <col min="7174" max="7174" width="7.42578125" style="9" customWidth="1"/>
    <col min="7175" max="7176" width="9.7109375" style="9" customWidth="1"/>
    <col min="7177" max="7177" width="8.28515625" style="9" customWidth="1"/>
    <col min="7178" max="7424" width="9.140625" style="9"/>
    <col min="7425" max="7425" width="3" style="9" customWidth="1"/>
    <col min="7426" max="7426" width="22.5703125" style="9" customWidth="1"/>
    <col min="7427" max="7427" width="9.42578125" style="9" customWidth="1"/>
    <col min="7428" max="7428" width="9.7109375" style="9" customWidth="1"/>
    <col min="7429" max="7429" width="11" style="9" customWidth="1"/>
    <col min="7430" max="7430" width="7.42578125" style="9" customWidth="1"/>
    <col min="7431" max="7432" width="9.7109375" style="9" customWidth="1"/>
    <col min="7433" max="7433" width="8.28515625" style="9" customWidth="1"/>
    <col min="7434" max="7680" width="9.140625" style="9"/>
    <col min="7681" max="7681" width="3" style="9" customWidth="1"/>
    <col min="7682" max="7682" width="22.5703125" style="9" customWidth="1"/>
    <col min="7683" max="7683" width="9.42578125" style="9" customWidth="1"/>
    <col min="7684" max="7684" width="9.7109375" style="9" customWidth="1"/>
    <col min="7685" max="7685" width="11" style="9" customWidth="1"/>
    <col min="7686" max="7686" width="7.42578125" style="9" customWidth="1"/>
    <col min="7687" max="7688" width="9.7109375" style="9" customWidth="1"/>
    <col min="7689" max="7689" width="8.28515625" style="9" customWidth="1"/>
    <col min="7690" max="7936" width="9.140625" style="9"/>
    <col min="7937" max="7937" width="3" style="9" customWidth="1"/>
    <col min="7938" max="7938" width="22.5703125" style="9" customWidth="1"/>
    <col min="7939" max="7939" width="9.42578125" style="9" customWidth="1"/>
    <col min="7940" max="7940" width="9.7109375" style="9" customWidth="1"/>
    <col min="7941" max="7941" width="11" style="9" customWidth="1"/>
    <col min="7942" max="7942" width="7.42578125" style="9" customWidth="1"/>
    <col min="7943" max="7944" width="9.7109375" style="9" customWidth="1"/>
    <col min="7945" max="7945" width="8.28515625" style="9" customWidth="1"/>
    <col min="7946" max="8192" width="9.140625" style="9"/>
    <col min="8193" max="8193" width="3" style="9" customWidth="1"/>
    <col min="8194" max="8194" width="22.5703125" style="9" customWidth="1"/>
    <col min="8195" max="8195" width="9.42578125" style="9" customWidth="1"/>
    <col min="8196" max="8196" width="9.7109375" style="9" customWidth="1"/>
    <col min="8197" max="8197" width="11" style="9" customWidth="1"/>
    <col min="8198" max="8198" width="7.42578125" style="9" customWidth="1"/>
    <col min="8199" max="8200" width="9.7109375" style="9" customWidth="1"/>
    <col min="8201" max="8201" width="8.28515625" style="9" customWidth="1"/>
    <col min="8202" max="8448" width="9.140625" style="9"/>
    <col min="8449" max="8449" width="3" style="9" customWidth="1"/>
    <col min="8450" max="8450" width="22.5703125" style="9" customWidth="1"/>
    <col min="8451" max="8451" width="9.42578125" style="9" customWidth="1"/>
    <col min="8452" max="8452" width="9.7109375" style="9" customWidth="1"/>
    <col min="8453" max="8453" width="11" style="9" customWidth="1"/>
    <col min="8454" max="8454" width="7.42578125" style="9" customWidth="1"/>
    <col min="8455" max="8456" width="9.7109375" style="9" customWidth="1"/>
    <col min="8457" max="8457" width="8.28515625" style="9" customWidth="1"/>
    <col min="8458" max="8704" width="9.140625" style="9"/>
    <col min="8705" max="8705" width="3" style="9" customWidth="1"/>
    <col min="8706" max="8706" width="22.5703125" style="9" customWidth="1"/>
    <col min="8707" max="8707" width="9.42578125" style="9" customWidth="1"/>
    <col min="8708" max="8708" width="9.7109375" style="9" customWidth="1"/>
    <col min="8709" max="8709" width="11" style="9" customWidth="1"/>
    <col min="8710" max="8710" width="7.42578125" style="9" customWidth="1"/>
    <col min="8711" max="8712" width="9.7109375" style="9" customWidth="1"/>
    <col min="8713" max="8713" width="8.28515625" style="9" customWidth="1"/>
    <col min="8714" max="8960" width="9.140625" style="9"/>
    <col min="8961" max="8961" width="3" style="9" customWidth="1"/>
    <col min="8962" max="8962" width="22.5703125" style="9" customWidth="1"/>
    <col min="8963" max="8963" width="9.42578125" style="9" customWidth="1"/>
    <col min="8964" max="8964" width="9.7109375" style="9" customWidth="1"/>
    <col min="8965" max="8965" width="11" style="9" customWidth="1"/>
    <col min="8966" max="8966" width="7.42578125" style="9" customWidth="1"/>
    <col min="8967" max="8968" width="9.7109375" style="9" customWidth="1"/>
    <col min="8969" max="8969" width="8.28515625" style="9" customWidth="1"/>
    <col min="8970" max="9216" width="9.140625" style="9"/>
    <col min="9217" max="9217" width="3" style="9" customWidth="1"/>
    <col min="9218" max="9218" width="22.5703125" style="9" customWidth="1"/>
    <col min="9219" max="9219" width="9.42578125" style="9" customWidth="1"/>
    <col min="9220" max="9220" width="9.7109375" style="9" customWidth="1"/>
    <col min="9221" max="9221" width="11" style="9" customWidth="1"/>
    <col min="9222" max="9222" width="7.42578125" style="9" customWidth="1"/>
    <col min="9223" max="9224" width="9.7109375" style="9" customWidth="1"/>
    <col min="9225" max="9225" width="8.28515625" style="9" customWidth="1"/>
    <col min="9226" max="9472" width="9.140625" style="9"/>
    <col min="9473" max="9473" width="3" style="9" customWidth="1"/>
    <col min="9474" max="9474" width="22.5703125" style="9" customWidth="1"/>
    <col min="9475" max="9475" width="9.42578125" style="9" customWidth="1"/>
    <col min="9476" max="9476" width="9.7109375" style="9" customWidth="1"/>
    <col min="9477" max="9477" width="11" style="9" customWidth="1"/>
    <col min="9478" max="9478" width="7.42578125" style="9" customWidth="1"/>
    <col min="9479" max="9480" width="9.7109375" style="9" customWidth="1"/>
    <col min="9481" max="9481" width="8.28515625" style="9" customWidth="1"/>
    <col min="9482" max="9728" width="9.140625" style="9"/>
    <col min="9729" max="9729" width="3" style="9" customWidth="1"/>
    <col min="9730" max="9730" width="22.5703125" style="9" customWidth="1"/>
    <col min="9731" max="9731" width="9.42578125" style="9" customWidth="1"/>
    <col min="9732" max="9732" width="9.7109375" style="9" customWidth="1"/>
    <col min="9733" max="9733" width="11" style="9" customWidth="1"/>
    <col min="9734" max="9734" width="7.42578125" style="9" customWidth="1"/>
    <col min="9735" max="9736" width="9.7109375" style="9" customWidth="1"/>
    <col min="9737" max="9737" width="8.28515625" style="9" customWidth="1"/>
    <col min="9738" max="9984" width="9.140625" style="9"/>
    <col min="9985" max="9985" width="3" style="9" customWidth="1"/>
    <col min="9986" max="9986" width="22.5703125" style="9" customWidth="1"/>
    <col min="9987" max="9987" width="9.42578125" style="9" customWidth="1"/>
    <col min="9988" max="9988" width="9.7109375" style="9" customWidth="1"/>
    <col min="9989" max="9989" width="11" style="9" customWidth="1"/>
    <col min="9990" max="9990" width="7.42578125" style="9" customWidth="1"/>
    <col min="9991" max="9992" width="9.7109375" style="9" customWidth="1"/>
    <col min="9993" max="9993" width="8.28515625" style="9" customWidth="1"/>
    <col min="9994" max="10240" width="9.140625" style="9"/>
    <col min="10241" max="10241" width="3" style="9" customWidth="1"/>
    <col min="10242" max="10242" width="22.5703125" style="9" customWidth="1"/>
    <col min="10243" max="10243" width="9.42578125" style="9" customWidth="1"/>
    <col min="10244" max="10244" width="9.7109375" style="9" customWidth="1"/>
    <col min="10245" max="10245" width="11" style="9" customWidth="1"/>
    <col min="10246" max="10246" width="7.42578125" style="9" customWidth="1"/>
    <col min="10247" max="10248" width="9.7109375" style="9" customWidth="1"/>
    <col min="10249" max="10249" width="8.28515625" style="9" customWidth="1"/>
    <col min="10250" max="10496" width="9.140625" style="9"/>
    <col min="10497" max="10497" width="3" style="9" customWidth="1"/>
    <col min="10498" max="10498" width="22.5703125" style="9" customWidth="1"/>
    <col min="10499" max="10499" width="9.42578125" style="9" customWidth="1"/>
    <col min="10500" max="10500" width="9.7109375" style="9" customWidth="1"/>
    <col min="10501" max="10501" width="11" style="9" customWidth="1"/>
    <col min="10502" max="10502" width="7.42578125" style="9" customWidth="1"/>
    <col min="10503" max="10504" width="9.7109375" style="9" customWidth="1"/>
    <col min="10505" max="10505" width="8.28515625" style="9" customWidth="1"/>
    <col min="10506" max="10752" width="9.140625" style="9"/>
    <col min="10753" max="10753" width="3" style="9" customWidth="1"/>
    <col min="10754" max="10754" width="22.5703125" style="9" customWidth="1"/>
    <col min="10755" max="10755" width="9.42578125" style="9" customWidth="1"/>
    <col min="10756" max="10756" width="9.7109375" style="9" customWidth="1"/>
    <col min="10757" max="10757" width="11" style="9" customWidth="1"/>
    <col min="10758" max="10758" width="7.42578125" style="9" customWidth="1"/>
    <col min="10759" max="10760" width="9.7109375" style="9" customWidth="1"/>
    <col min="10761" max="10761" width="8.28515625" style="9" customWidth="1"/>
    <col min="10762" max="11008" width="9.140625" style="9"/>
    <col min="11009" max="11009" width="3" style="9" customWidth="1"/>
    <col min="11010" max="11010" width="22.5703125" style="9" customWidth="1"/>
    <col min="11011" max="11011" width="9.42578125" style="9" customWidth="1"/>
    <col min="11012" max="11012" width="9.7109375" style="9" customWidth="1"/>
    <col min="11013" max="11013" width="11" style="9" customWidth="1"/>
    <col min="11014" max="11014" width="7.42578125" style="9" customWidth="1"/>
    <col min="11015" max="11016" width="9.7109375" style="9" customWidth="1"/>
    <col min="11017" max="11017" width="8.28515625" style="9" customWidth="1"/>
    <col min="11018" max="11264" width="9.140625" style="9"/>
    <col min="11265" max="11265" width="3" style="9" customWidth="1"/>
    <col min="11266" max="11266" width="22.5703125" style="9" customWidth="1"/>
    <col min="11267" max="11267" width="9.42578125" style="9" customWidth="1"/>
    <col min="11268" max="11268" width="9.7109375" style="9" customWidth="1"/>
    <col min="11269" max="11269" width="11" style="9" customWidth="1"/>
    <col min="11270" max="11270" width="7.42578125" style="9" customWidth="1"/>
    <col min="11271" max="11272" width="9.7109375" style="9" customWidth="1"/>
    <col min="11273" max="11273" width="8.28515625" style="9" customWidth="1"/>
    <col min="11274" max="11520" width="9.140625" style="9"/>
    <col min="11521" max="11521" width="3" style="9" customWidth="1"/>
    <col min="11522" max="11522" width="22.5703125" style="9" customWidth="1"/>
    <col min="11523" max="11523" width="9.42578125" style="9" customWidth="1"/>
    <col min="11524" max="11524" width="9.7109375" style="9" customWidth="1"/>
    <col min="11525" max="11525" width="11" style="9" customWidth="1"/>
    <col min="11526" max="11526" width="7.42578125" style="9" customWidth="1"/>
    <col min="11527" max="11528" width="9.7109375" style="9" customWidth="1"/>
    <col min="11529" max="11529" width="8.28515625" style="9" customWidth="1"/>
    <col min="11530" max="11776" width="9.140625" style="9"/>
    <col min="11777" max="11777" width="3" style="9" customWidth="1"/>
    <col min="11778" max="11778" width="22.5703125" style="9" customWidth="1"/>
    <col min="11779" max="11779" width="9.42578125" style="9" customWidth="1"/>
    <col min="11780" max="11780" width="9.7109375" style="9" customWidth="1"/>
    <col min="11781" max="11781" width="11" style="9" customWidth="1"/>
    <col min="11782" max="11782" width="7.42578125" style="9" customWidth="1"/>
    <col min="11783" max="11784" width="9.7109375" style="9" customWidth="1"/>
    <col min="11785" max="11785" width="8.28515625" style="9" customWidth="1"/>
    <col min="11786" max="12032" width="9.140625" style="9"/>
    <col min="12033" max="12033" width="3" style="9" customWidth="1"/>
    <col min="12034" max="12034" width="22.5703125" style="9" customWidth="1"/>
    <col min="12035" max="12035" width="9.42578125" style="9" customWidth="1"/>
    <col min="12036" max="12036" width="9.7109375" style="9" customWidth="1"/>
    <col min="12037" max="12037" width="11" style="9" customWidth="1"/>
    <col min="12038" max="12038" width="7.42578125" style="9" customWidth="1"/>
    <col min="12039" max="12040" width="9.7109375" style="9" customWidth="1"/>
    <col min="12041" max="12041" width="8.28515625" style="9" customWidth="1"/>
    <col min="12042" max="12288" width="9.140625" style="9"/>
    <col min="12289" max="12289" width="3" style="9" customWidth="1"/>
    <col min="12290" max="12290" width="22.5703125" style="9" customWidth="1"/>
    <col min="12291" max="12291" width="9.42578125" style="9" customWidth="1"/>
    <col min="12292" max="12292" width="9.7109375" style="9" customWidth="1"/>
    <col min="12293" max="12293" width="11" style="9" customWidth="1"/>
    <col min="12294" max="12294" width="7.42578125" style="9" customWidth="1"/>
    <col min="12295" max="12296" width="9.7109375" style="9" customWidth="1"/>
    <col min="12297" max="12297" width="8.28515625" style="9" customWidth="1"/>
    <col min="12298" max="12544" width="9.140625" style="9"/>
    <col min="12545" max="12545" width="3" style="9" customWidth="1"/>
    <col min="12546" max="12546" width="22.5703125" style="9" customWidth="1"/>
    <col min="12547" max="12547" width="9.42578125" style="9" customWidth="1"/>
    <col min="12548" max="12548" width="9.7109375" style="9" customWidth="1"/>
    <col min="12549" max="12549" width="11" style="9" customWidth="1"/>
    <col min="12550" max="12550" width="7.42578125" style="9" customWidth="1"/>
    <col min="12551" max="12552" width="9.7109375" style="9" customWidth="1"/>
    <col min="12553" max="12553" width="8.28515625" style="9" customWidth="1"/>
    <col min="12554" max="12800" width="9.140625" style="9"/>
    <col min="12801" max="12801" width="3" style="9" customWidth="1"/>
    <col min="12802" max="12802" width="22.5703125" style="9" customWidth="1"/>
    <col min="12803" max="12803" width="9.42578125" style="9" customWidth="1"/>
    <col min="12804" max="12804" width="9.7109375" style="9" customWidth="1"/>
    <col min="12805" max="12805" width="11" style="9" customWidth="1"/>
    <col min="12806" max="12806" width="7.42578125" style="9" customWidth="1"/>
    <col min="12807" max="12808" width="9.7109375" style="9" customWidth="1"/>
    <col min="12809" max="12809" width="8.28515625" style="9" customWidth="1"/>
    <col min="12810" max="13056" width="9.140625" style="9"/>
    <col min="13057" max="13057" width="3" style="9" customWidth="1"/>
    <col min="13058" max="13058" width="22.5703125" style="9" customWidth="1"/>
    <col min="13059" max="13059" width="9.42578125" style="9" customWidth="1"/>
    <col min="13060" max="13060" width="9.7109375" style="9" customWidth="1"/>
    <col min="13061" max="13061" width="11" style="9" customWidth="1"/>
    <col min="13062" max="13062" width="7.42578125" style="9" customWidth="1"/>
    <col min="13063" max="13064" width="9.7109375" style="9" customWidth="1"/>
    <col min="13065" max="13065" width="8.28515625" style="9" customWidth="1"/>
    <col min="13066" max="13312" width="9.140625" style="9"/>
    <col min="13313" max="13313" width="3" style="9" customWidth="1"/>
    <col min="13314" max="13314" width="22.5703125" style="9" customWidth="1"/>
    <col min="13315" max="13315" width="9.42578125" style="9" customWidth="1"/>
    <col min="13316" max="13316" width="9.7109375" style="9" customWidth="1"/>
    <col min="13317" max="13317" width="11" style="9" customWidth="1"/>
    <col min="13318" max="13318" width="7.42578125" style="9" customWidth="1"/>
    <col min="13319" max="13320" width="9.7109375" style="9" customWidth="1"/>
    <col min="13321" max="13321" width="8.28515625" style="9" customWidth="1"/>
    <col min="13322" max="13568" width="9.140625" style="9"/>
    <col min="13569" max="13569" width="3" style="9" customWidth="1"/>
    <col min="13570" max="13570" width="22.5703125" style="9" customWidth="1"/>
    <col min="13571" max="13571" width="9.42578125" style="9" customWidth="1"/>
    <col min="13572" max="13572" width="9.7109375" style="9" customWidth="1"/>
    <col min="13573" max="13573" width="11" style="9" customWidth="1"/>
    <col min="13574" max="13574" width="7.42578125" style="9" customWidth="1"/>
    <col min="13575" max="13576" width="9.7109375" style="9" customWidth="1"/>
    <col min="13577" max="13577" width="8.28515625" style="9" customWidth="1"/>
    <col min="13578" max="13824" width="9.140625" style="9"/>
    <col min="13825" max="13825" width="3" style="9" customWidth="1"/>
    <col min="13826" max="13826" width="22.5703125" style="9" customWidth="1"/>
    <col min="13827" max="13827" width="9.42578125" style="9" customWidth="1"/>
    <col min="13828" max="13828" width="9.7109375" style="9" customWidth="1"/>
    <col min="13829" max="13829" width="11" style="9" customWidth="1"/>
    <col min="13830" max="13830" width="7.42578125" style="9" customWidth="1"/>
    <col min="13831" max="13832" width="9.7109375" style="9" customWidth="1"/>
    <col min="13833" max="13833" width="8.28515625" style="9" customWidth="1"/>
    <col min="13834" max="14080" width="9.140625" style="9"/>
    <col min="14081" max="14081" width="3" style="9" customWidth="1"/>
    <col min="14082" max="14082" width="22.5703125" style="9" customWidth="1"/>
    <col min="14083" max="14083" width="9.42578125" style="9" customWidth="1"/>
    <col min="14084" max="14084" width="9.7109375" style="9" customWidth="1"/>
    <col min="14085" max="14085" width="11" style="9" customWidth="1"/>
    <col min="14086" max="14086" width="7.42578125" style="9" customWidth="1"/>
    <col min="14087" max="14088" width="9.7109375" style="9" customWidth="1"/>
    <col min="14089" max="14089" width="8.28515625" style="9" customWidth="1"/>
    <col min="14090" max="14336" width="9.140625" style="9"/>
    <col min="14337" max="14337" width="3" style="9" customWidth="1"/>
    <col min="14338" max="14338" width="22.5703125" style="9" customWidth="1"/>
    <col min="14339" max="14339" width="9.42578125" style="9" customWidth="1"/>
    <col min="14340" max="14340" width="9.7109375" style="9" customWidth="1"/>
    <col min="14341" max="14341" width="11" style="9" customWidth="1"/>
    <col min="14342" max="14342" width="7.42578125" style="9" customWidth="1"/>
    <col min="14343" max="14344" width="9.7109375" style="9" customWidth="1"/>
    <col min="14345" max="14345" width="8.28515625" style="9" customWidth="1"/>
    <col min="14346" max="14592" width="9.140625" style="9"/>
    <col min="14593" max="14593" width="3" style="9" customWidth="1"/>
    <col min="14594" max="14594" width="22.5703125" style="9" customWidth="1"/>
    <col min="14595" max="14595" width="9.42578125" style="9" customWidth="1"/>
    <col min="14596" max="14596" width="9.7109375" style="9" customWidth="1"/>
    <col min="14597" max="14597" width="11" style="9" customWidth="1"/>
    <col min="14598" max="14598" width="7.42578125" style="9" customWidth="1"/>
    <col min="14599" max="14600" width="9.7109375" style="9" customWidth="1"/>
    <col min="14601" max="14601" width="8.28515625" style="9" customWidth="1"/>
    <col min="14602" max="14848" width="9.140625" style="9"/>
    <col min="14849" max="14849" width="3" style="9" customWidth="1"/>
    <col min="14850" max="14850" width="22.5703125" style="9" customWidth="1"/>
    <col min="14851" max="14851" width="9.42578125" style="9" customWidth="1"/>
    <col min="14852" max="14852" width="9.7109375" style="9" customWidth="1"/>
    <col min="14853" max="14853" width="11" style="9" customWidth="1"/>
    <col min="14854" max="14854" width="7.42578125" style="9" customWidth="1"/>
    <col min="14855" max="14856" width="9.7109375" style="9" customWidth="1"/>
    <col min="14857" max="14857" width="8.28515625" style="9" customWidth="1"/>
    <col min="14858" max="15104" width="9.140625" style="9"/>
    <col min="15105" max="15105" width="3" style="9" customWidth="1"/>
    <col min="15106" max="15106" width="22.5703125" style="9" customWidth="1"/>
    <col min="15107" max="15107" width="9.42578125" style="9" customWidth="1"/>
    <col min="15108" max="15108" width="9.7109375" style="9" customWidth="1"/>
    <col min="15109" max="15109" width="11" style="9" customWidth="1"/>
    <col min="15110" max="15110" width="7.42578125" style="9" customWidth="1"/>
    <col min="15111" max="15112" width="9.7109375" style="9" customWidth="1"/>
    <col min="15113" max="15113" width="8.28515625" style="9" customWidth="1"/>
    <col min="15114" max="15360" width="9.140625" style="9"/>
    <col min="15361" max="15361" width="3" style="9" customWidth="1"/>
    <col min="15362" max="15362" width="22.5703125" style="9" customWidth="1"/>
    <col min="15363" max="15363" width="9.42578125" style="9" customWidth="1"/>
    <col min="15364" max="15364" width="9.7109375" style="9" customWidth="1"/>
    <col min="15365" max="15365" width="11" style="9" customWidth="1"/>
    <col min="15366" max="15366" width="7.42578125" style="9" customWidth="1"/>
    <col min="15367" max="15368" width="9.7109375" style="9" customWidth="1"/>
    <col min="15369" max="15369" width="8.28515625" style="9" customWidth="1"/>
    <col min="15370" max="15616" width="9.140625" style="9"/>
    <col min="15617" max="15617" width="3" style="9" customWidth="1"/>
    <col min="15618" max="15618" width="22.5703125" style="9" customWidth="1"/>
    <col min="15619" max="15619" width="9.42578125" style="9" customWidth="1"/>
    <col min="15620" max="15620" width="9.7109375" style="9" customWidth="1"/>
    <col min="15621" max="15621" width="11" style="9" customWidth="1"/>
    <col min="15622" max="15622" width="7.42578125" style="9" customWidth="1"/>
    <col min="15623" max="15624" width="9.7109375" style="9" customWidth="1"/>
    <col min="15625" max="15625" width="8.28515625" style="9" customWidth="1"/>
    <col min="15626" max="15872" width="9.140625" style="9"/>
    <col min="15873" max="15873" width="3" style="9" customWidth="1"/>
    <col min="15874" max="15874" width="22.5703125" style="9" customWidth="1"/>
    <col min="15875" max="15875" width="9.42578125" style="9" customWidth="1"/>
    <col min="15876" max="15876" width="9.7109375" style="9" customWidth="1"/>
    <col min="15877" max="15877" width="11" style="9" customWidth="1"/>
    <col min="15878" max="15878" width="7.42578125" style="9" customWidth="1"/>
    <col min="15879" max="15880" width="9.7109375" style="9" customWidth="1"/>
    <col min="15881" max="15881" width="8.28515625" style="9" customWidth="1"/>
    <col min="15882" max="16128" width="9.140625" style="9"/>
    <col min="16129" max="16129" width="3" style="9" customWidth="1"/>
    <col min="16130" max="16130" width="22.5703125" style="9" customWidth="1"/>
    <col min="16131" max="16131" width="9.42578125" style="9" customWidth="1"/>
    <col min="16132" max="16132" width="9.7109375" style="9" customWidth="1"/>
    <col min="16133" max="16133" width="11" style="9" customWidth="1"/>
    <col min="16134" max="16134" width="7.42578125" style="9" customWidth="1"/>
    <col min="16135" max="16136" width="9.7109375" style="9" customWidth="1"/>
    <col min="16137" max="16137" width="8.28515625" style="9" customWidth="1"/>
    <col min="16138" max="16384" width="9.140625" style="9"/>
  </cols>
  <sheetData>
    <row r="1" spans="1:10" x14ac:dyDescent="0.25">
      <c r="A1" s="30"/>
      <c r="B1" s="23"/>
      <c r="C1" s="24"/>
      <c r="D1" s="24"/>
      <c r="E1" s="25"/>
      <c r="F1" s="471" t="s">
        <v>96</v>
      </c>
      <c r="G1" s="555"/>
      <c r="H1" s="555"/>
      <c r="I1" s="555"/>
      <c r="J1" s="556"/>
    </row>
    <row r="2" spans="1:10" x14ac:dyDescent="0.25">
      <c r="A2" s="30"/>
      <c r="B2" s="26"/>
      <c r="C2" s="13"/>
      <c r="D2" s="13"/>
      <c r="E2" s="27"/>
      <c r="F2" s="557"/>
      <c r="G2" s="557"/>
      <c r="H2" s="557"/>
      <c r="I2" s="557"/>
      <c r="J2" s="558"/>
    </row>
    <row r="3" spans="1:10" x14ac:dyDescent="0.25">
      <c r="A3" s="30"/>
      <c r="B3" s="26"/>
      <c r="C3" s="13"/>
      <c r="D3" s="13"/>
      <c r="E3" s="27"/>
      <c r="F3" s="557"/>
      <c r="G3" s="557"/>
      <c r="H3" s="557"/>
      <c r="I3" s="557"/>
      <c r="J3" s="558"/>
    </row>
    <row r="4" spans="1:10" ht="9.75" customHeight="1" thickBot="1" x14ac:dyDescent="0.3">
      <c r="A4" s="30"/>
      <c r="B4" s="28"/>
      <c r="C4" s="29"/>
      <c r="D4" s="29"/>
      <c r="E4" s="372"/>
      <c r="F4" s="559"/>
      <c r="G4" s="559"/>
      <c r="H4" s="559"/>
      <c r="I4" s="559"/>
      <c r="J4" s="560"/>
    </row>
    <row r="5" spans="1:10" s="2" customFormat="1" ht="15" customHeight="1" x14ac:dyDescent="0.25">
      <c r="A5" s="20"/>
      <c r="B5" s="723" t="s">
        <v>86</v>
      </c>
      <c r="C5" s="724"/>
      <c r="D5" s="724"/>
      <c r="E5" s="724"/>
      <c r="F5" s="724"/>
      <c r="G5" s="724"/>
      <c r="H5" s="724"/>
      <c r="I5" s="724"/>
      <c r="J5" s="725"/>
    </row>
    <row r="6" spans="1:10" s="2" customFormat="1" ht="15" customHeight="1" x14ac:dyDescent="0.25">
      <c r="A6" s="20"/>
      <c r="B6" s="726" t="s">
        <v>117</v>
      </c>
      <c r="C6" s="727"/>
      <c r="D6" s="727"/>
      <c r="E6" s="727"/>
      <c r="F6" s="727"/>
      <c r="G6" s="727"/>
      <c r="H6" s="727"/>
      <c r="I6" s="727"/>
      <c r="J6" s="728"/>
    </row>
    <row r="7" spans="1:10" s="2" customFormat="1" ht="15" customHeight="1" x14ac:dyDescent="0.25">
      <c r="A7" s="20"/>
      <c r="B7" s="732" t="s">
        <v>113</v>
      </c>
      <c r="C7" s="733"/>
      <c r="D7" s="733"/>
      <c r="E7" s="733"/>
      <c r="F7" s="733"/>
      <c r="G7" s="733"/>
      <c r="H7" s="733"/>
      <c r="I7" s="733"/>
      <c r="J7" s="734"/>
    </row>
    <row r="8" spans="1:10" s="2" customFormat="1" x14ac:dyDescent="0.25">
      <c r="A8" s="20"/>
      <c r="B8" s="748" t="s">
        <v>292</v>
      </c>
      <c r="C8" s="749"/>
      <c r="D8" s="749"/>
      <c r="E8" s="749"/>
      <c r="F8" s="749"/>
      <c r="G8" s="749"/>
      <c r="H8" s="749"/>
      <c r="I8" s="749"/>
      <c r="J8" s="750"/>
    </row>
    <row r="9" spans="1:10" s="2" customFormat="1" ht="30" customHeight="1" thickBot="1" x14ac:dyDescent="0.3">
      <c r="A9" s="20"/>
      <c r="B9" s="748" t="s">
        <v>376</v>
      </c>
      <c r="C9" s="749"/>
      <c r="D9" s="749"/>
      <c r="E9" s="749"/>
      <c r="F9" s="749"/>
      <c r="G9" s="749"/>
      <c r="H9" s="749"/>
      <c r="I9" s="749"/>
      <c r="J9" s="750"/>
    </row>
    <row r="10" spans="1:10" s="2" customFormat="1" ht="30" customHeight="1" x14ac:dyDescent="0.25">
      <c r="A10" s="20"/>
      <c r="B10" s="173" t="s">
        <v>97</v>
      </c>
      <c r="C10" s="561"/>
      <c r="D10" s="562"/>
      <c r="E10" s="563"/>
      <c r="F10" s="341" t="s">
        <v>304</v>
      </c>
      <c r="G10" s="567"/>
      <c r="H10" s="568"/>
      <c r="I10" s="341" t="s">
        <v>305</v>
      </c>
      <c r="J10" s="279"/>
    </row>
    <row r="11" spans="1:10" ht="30" customHeight="1" x14ac:dyDescent="0.25">
      <c r="A11" s="30"/>
      <c r="B11" s="278" t="s">
        <v>335</v>
      </c>
      <c r="C11" s="248"/>
      <c r="D11" s="248"/>
      <c r="E11" s="248"/>
      <c r="F11" s="248"/>
      <c r="G11" s="248"/>
      <c r="H11" s="248"/>
      <c r="I11" s="342" t="s">
        <v>98</v>
      </c>
      <c r="J11" s="155"/>
    </row>
    <row r="12" spans="1:10" ht="49.5" customHeight="1" thickBot="1" x14ac:dyDescent="0.3">
      <c r="A12" s="30"/>
      <c r="B12" s="564"/>
      <c r="C12" s="565"/>
      <c r="D12" s="565"/>
      <c r="E12" s="565"/>
      <c r="F12" s="565"/>
      <c r="G12" s="565"/>
      <c r="H12" s="565"/>
      <c r="I12" s="565"/>
      <c r="J12" s="566"/>
    </row>
    <row r="13" spans="1:10" ht="15" customHeight="1" x14ac:dyDescent="0.25">
      <c r="A13" s="30"/>
      <c r="B13" s="553"/>
      <c r="C13" s="544" t="s">
        <v>105</v>
      </c>
      <c r="D13" s="544" t="s">
        <v>104</v>
      </c>
      <c r="E13" s="544" t="s">
        <v>85</v>
      </c>
      <c r="F13" s="141"/>
      <c r="G13" s="751" t="s">
        <v>21</v>
      </c>
      <c r="H13" s="752"/>
      <c r="I13" s="753"/>
      <c r="J13" s="551" t="s">
        <v>87</v>
      </c>
    </row>
    <row r="14" spans="1:10" ht="15" customHeight="1" x14ac:dyDescent="0.25">
      <c r="A14" s="32"/>
      <c r="B14" s="553"/>
      <c r="C14" s="544"/>
      <c r="D14" s="544"/>
      <c r="E14" s="544"/>
      <c r="F14" s="544" t="s">
        <v>192</v>
      </c>
      <c r="G14" s="743" t="s">
        <v>0</v>
      </c>
      <c r="H14" s="744"/>
      <c r="I14" s="745" t="s">
        <v>193</v>
      </c>
      <c r="J14" s="552"/>
    </row>
    <row r="15" spans="1:10" ht="23.25" customHeight="1" x14ac:dyDescent="0.25">
      <c r="A15" s="32"/>
      <c r="B15" s="554"/>
      <c r="C15" s="545"/>
      <c r="D15" s="545"/>
      <c r="E15" s="545"/>
      <c r="F15" s="545"/>
      <c r="G15" s="746" t="s">
        <v>3</v>
      </c>
      <c r="H15" s="746" t="s">
        <v>39</v>
      </c>
      <c r="I15" s="747"/>
      <c r="J15" s="552"/>
    </row>
    <row r="16" spans="1:10" x14ac:dyDescent="0.25">
      <c r="A16" s="32"/>
      <c r="B16" s="548" t="s">
        <v>99</v>
      </c>
      <c r="C16" s="549"/>
      <c r="D16" s="549"/>
      <c r="E16" s="549"/>
      <c r="F16" s="549"/>
      <c r="G16" s="549"/>
      <c r="H16" s="549"/>
      <c r="I16" s="549"/>
      <c r="J16" s="550"/>
    </row>
    <row r="17" spans="1:10" x14ac:dyDescent="0.25">
      <c r="A17" s="32"/>
      <c r="B17" s="267" t="s">
        <v>23</v>
      </c>
      <c r="C17" s="10"/>
      <c r="D17" s="10"/>
      <c r="E17" s="10"/>
      <c r="F17" s="122">
        <f t="shared" ref="F17:F33" si="0">IF(C17&lt;&gt;0,((E17-C17)/C17),0)</f>
        <v>0</v>
      </c>
      <c r="G17" s="754"/>
      <c r="H17" s="754" t="e">
        <f>(+G17/12)/'4-Mgmt Svcs Addendum A'!$J$13</f>
        <v>#DIV/0!</v>
      </c>
      <c r="I17" s="755" t="e">
        <f t="shared" ref="I17:I23" si="1">(+G17-C17)/C17</f>
        <v>#DIV/0!</v>
      </c>
      <c r="J17" s="268"/>
    </row>
    <row r="18" spans="1:10" x14ac:dyDescent="0.25">
      <c r="A18" s="32"/>
      <c r="B18" s="269" t="s">
        <v>24</v>
      </c>
      <c r="C18" s="10"/>
      <c r="D18" s="10"/>
      <c r="E18" s="10"/>
      <c r="F18" s="122">
        <f t="shared" si="0"/>
        <v>0</v>
      </c>
      <c r="G18" s="754"/>
      <c r="H18" s="754" t="e">
        <f>(+G18/12)/'4-Mgmt Svcs Addendum A'!$J$13</f>
        <v>#DIV/0!</v>
      </c>
      <c r="I18" s="755" t="e">
        <f t="shared" si="1"/>
        <v>#DIV/0!</v>
      </c>
      <c r="J18" s="268"/>
    </row>
    <row r="19" spans="1:10" x14ac:dyDescent="0.25">
      <c r="A19" s="32"/>
      <c r="B19" s="269" t="s">
        <v>25</v>
      </c>
      <c r="C19" s="10"/>
      <c r="D19" s="10"/>
      <c r="E19" s="10"/>
      <c r="F19" s="122">
        <f t="shared" si="0"/>
        <v>0</v>
      </c>
      <c r="G19" s="754"/>
      <c r="H19" s="754" t="e">
        <f>(+G19/12)/'4-Mgmt Svcs Addendum A'!$J$13</f>
        <v>#DIV/0!</v>
      </c>
      <c r="I19" s="755" t="e">
        <f t="shared" si="1"/>
        <v>#DIV/0!</v>
      </c>
      <c r="J19" s="268"/>
    </row>
    <row r="20" spans="1:10" x14ac:dyDescent="0.25">
      <c r="A20" s="32"/>
      <c r="B20" s="269" t="s">
        <v>26</v>
      </c>
      <c r="C20" s="10"/>
      <c r="D20" s="10"/>
      <c r="E20" s="10"/>
      <c r="F20" s="122">
        <f t="shared" si="0"/>
        <v>0</v>
      </c>
      <c r="G20" s="754"/>
      <c r="H20" s="754" t="e">
        <f>(+G20/12)/'4-Mgmt Svcs Addendum A'!$J$13</f>
        <v>#DIV/0!</v>
      </c>
      <c r="I20" s="755" t="e">
        <f t="shared" si="1"/>
        <v>#DIV/0!</v>
      </c>
      <c r="J20" s="268"/>
    </row>
    <row r="21" spans="1:10" x14ac:dyDescent="0.25">
      <c r="A21" s="32"/>
      <c r="B21" s="269" t="s">
        <v>27</v>
      </c>
      <c r="C21" s="10"/>
      <c r="D21" s="10"/>
      <c r="E21" s="10"/>
      <c r="F21" s="122">
        <f t="shared" si="0"/>
        <v>0</v>
      </c>
      <c r="G21" s="754"/>
      <c r="H21" s="754" t="e">
        <f>(+G21/12)/'4-Mgmt Svcs Addendum A'!$J$13</f>
        <v>#DIV/0!</v>
      </c>
      <c r="I21" s="755" t="e">
        <f t="shared" si="1"/>
        <v>#DIV/0!</v>
      </c>
      <c r="J21" s="268"/>
    </row>
    <row r="22" spans="1:10" x14ac:dyDescent="0.25">
      <c r="A22" s="32"/>
      <c r="B22" s="269" t="s">
        <v>28</v>
      </c>
      <c r="C22" s="10"/>
      <c r="D22" s="10"/>
      <c r="E22" s="10"/>
      <c r="F22" s="122">
        <f t="shared" si="0"/>
        <v>0</v>
      </c>
      <c r="G22" s="754"/>
      <c r="H22" s="754" t="e">
        <f>(+G22/12)/'4-Mgmt Svcs Addendum A'!$J$13</f>
        <v>#DIV/0!</v>
      </c>
      <c r="I22" s="755" t="e">
        <f t="shared" si="1"/>
        <v>#DIV/0!</v>
      </c>
      <c r="J22" s="268"/>
    </row>
    <row r="23" spans="1:10" ht="30" x14ac:dyDescent="0.25">
      <c r="A23" s="32"/>
      <c r="B23" s="270" t="s">
        <v>37</v>
      </c>
      <c r="C23" s="33">
        <f>SUM(C17:C22)</f>
        <v>0</v>
      </c>
      <c r="D23" s="33">
        <f>SUM(D17:D22)</f>
        <v>0</v>
      </c>
      <c r="E23" s="33">
        <f>SUM(E17:E22)</f>
        <v>0</v>
      </c>
      <c r="F23" s="122">
        <f t="shared" si="0"/>
        <v>0</v>
      </c>
      <c r="G23" s="360">
        <f>SUM(G17:G22)</f>
        <v>0</v>
      </c>
      <c r="H23" s="754" t="e">
        <f>(+G23/12)/'4-Mgmt Svcs Addendum A'!$J$13</f>
        <v>#DIV/0!</v>
      </c>
      <c r="I23" s="755" t="e">
        <f t="shared" si="1"/>
        <v>#DIV/0!</v>
      </c>
      <c r="J23" s="271"/>
    </row>
    <row r="24" spans="1:10" x14ac:dyDescent="0.25">
      <c r="A24" s="32"/>
      <c r="B24" s="548" t="s">
        <v>100</v>
      </c>
      <c r="C24" s="549"/>
      <c r="D24" s="549"/>
      <c r="E24" s="549"/>
      <c r="F24" s="549"/>
      <c r="G24" s="549"/>
      <c r="H24" s="549"/>
      <c r="I24" s="549"/>
      <c r="J24" s="550"/>
    </row>
    <row r="25" spans="1:10" x14ac:dyDescent="0.25">
      <c r="A25" s="32"/>
      <c r="B25" s="267" t="s">
        <v>29</v>
      </c>
      <c r="C25" s="10"/>
      <c r="D25" s="10"/>
      <c r="E25" s="10"/>
      <c r="F25" s="122">
        <f t="shared" si="0"/>
        <v>0</v>
      </c>
      <c r="G25" s="754"/>
      <c r="H25" s="754" t="e">
        <f>(+G25/12)/'4-Mgmt Svcs Addendum A'!$J$13</f>
        <v>#DIV/0!</v>
      </c>
      <c r="I25" s="755" t="e">
        <f t="shared" ref="I25:I35" si="2">(+G25-C25)/C25</f>
        <v>#DIV/0!</v>
      </c>
      <c r="J25" s="268"/>
    </row>
    <row r="26" spans="1:10" x14ac:dyDescent="0.25">
      <c r="A26" s="32"/>
      <c r="B26" s="267" t="s">
        <v>143</v>
      </c>
      <c r="C26" s="10"/>
      <c r="D26" s="10"/>
      <c r="E26" s="10"/>
      <c r="F26" s="122">
        <f t="shared" si="0"/>
        <v>0</v>
      </c>
      <c r="G26" s="754"/>
      <c r="H26" s="754" t="e">
        <f>(+G26/12)/'4-Mgmt Svcs Addendum A'!$J$13</f>
        <v>#DIV/0!</v>
      </c>
      <c r="I26" s="755" t="e">
        <f t="shared" si="2"/>
        <v>#DIV/0!</v>
      </c>
      <c r="J26" s="268"/>
    </row>
    <row r="27" spans="1:10" x14ac:dyDescent="0.25">
      <c r="A27" s="32"/>
      <c r="B27" s="267" t="s">
        <v>30</v>
      </c>
      <c r="C27" s="10"/>
      <c r="D27" s="10"/>
      <c r="E27" s="10"/>
      <c r="F27" s="122">
        <f t="shared" si="0"/>
        <v>0</v>
      </c>
      <c r="G27" s="754"/>
      <c r="H27" s="754" t="e">
        <f>(+G27/12)/'4-Mgmt Svcs Addendum A'!$J$13</f>
        <v>#DIV/0!</v>
      </c>
      <c r="I27" s="755" t="e">
        <f t="shared" si="2"/>
        <v>#DIV/0!</v>
      </c>
      <c r="J27" s="268"/>
    </row>
    <row r="28" spans="1:10" x14ac:dyDescent="0.25">
      <c r="A28" s="32"/>
      <c r="B28" s="267" t="s">
        <v>142</v>
      </c>
      <c r="C28" s="10"/>
      <c r="D28" s="10"/>
      <c r="E28" s="10"/>
      <c r="F28" s="122">
        <f t="shared" si="0"/>
        <v>0</v>
      </c>
      <c r="G28" s="754"/>
      <c r="H28" s="754" t="e">
        <f>(+G28/12)/'4-Mgmt Svcs Addendum A'!$J$13</f>
        <v>#DIV/0!</v>
      </c>
      <c r="I28" s="755" t="e">
        <f t="shared" si="2"/>
        <v>#DIV/0!</v>
      </c>
      <c r="J28" s="268"/>
    </row>
    <row r="29" spans="1:10" x14ac:dyDescent="0.25">
      <c r="A29" s="32"/>
      <c r="B29" s="267" t="s">
        <v>31</v>
      </c>
      <c r="C29" s="10"/>
      <c r="D29" s="10"/>
      <c r="E29" s="10"/>
      <c r="F29" s="122">
        <f t="shared" si="0"/>
        <v>0</v>
      </c>
      <c r="G29" s="754"/>
      <c r="H29" s="754" t="e">
        <f>(+G29/12)/'4-Mgmt Svcs Addendum A'!$J$13</f>
        <v>#DIV/0!</v>
      </c>
      <c r="I29" s="755" t="e">
        <f t="shared" si="2"/>
        <v>#DIV/0!</v>
      </c>
      <c r="J29" s="268"/>
    </row>
    <row r="30" spans="1:10" x14ac:dyDescent="0.25">
      <c r="A30" s="32"/>
      <c r="B30" s="267" t="s">
        <v>32</v>
      </c>
      <c r="C30" s="10"/>
      <c r="D30" s="10"/>
      <c r="E30" s="10"/>
      <c r="F30" s="122">
        <f t="shared" si="0"/>
        <v>0</v>
      </c>
      <c r="G30" s="754"/>
      <c r="H30" s="754" t="e">
        <f>(+G30/12)/'4-Mgmt Svcs Addendum A'!$J$13</f>
        <v>#DIV/0!</v>
      </c>
      <c r="I30" s="755" t="e">
        <f t="shared" si="2"/>
        <v>#DIV/0!</v>
      </c>
      <c r="J30" s="268"/>
    </row>
    <row r="31" spans="1:10" x14ac:dyDescent="0.25">
      <c r="A31" s="32"/>
      <c r="B31" s="267" t="s">
        <v>33</v>
      </c>
      <c r="C31" s="10"/>
      <c r="D31" s="10"/>
      <c r="E31" s="10"/>
      <c r="F31" s="122">
        <f t="shared" si="0"/>
        <v>0</v>
      </c>
      <c r="G31" s="754"/>
      <c r="H31" s="754" t="e">
        <f>(+G31/12)/'4-Mgmt Svcs Addendum A'!$J$13</f>
        <v>#DIV/0!</v>
      </c>
      <c r="I31" s="755" t="e">
        <f t="shared" si="2"/>
        <v>#DIV/0!</v>
      </c>
      <c r="J31" s="268"/>
    </row>
    <row r="32" spans="1:10" x14ac:dyDescent="0.25">
      <c r="A32" s="30"/>
      <c r="B32" s="267" t="s">
        <v>34</v>
      </c>
      <c r="C32" s="10"/>
      <c r="D32" s="10"/>
      <c r="E32" s="10"/>
      <c r="F32" s="122">
        <f t="shared" si="0"/>
        <v>0</v>
      </c>
      <c r="G32" s="754"/>
      <c r="H32" s="754" t="e">
        <f>(+G32/12)/'4-Mgmt Svcs Addendum A'!$J$13</f>
        <v>#DIV/0!</v>
      </c>
      <c r="I32" s="755" t="e">
        <f t="shared" si="2"/>
        <v>#DIV/0!</v>
      </c>
      <c r="J32" s="268"/>
    </row>
    <row r="33" spans="1:10" x14ac:dyDescent="0.25">
      <c r="A33" s="30"/>
      <c r="B33" s="272" t="s">
        <v>131</v>
      </c>
      <c r="C33" s="10"/>
      <c r="D33" s="10"/>
      <c r="E33" s="10"/>
      <c r="F33" s="122">
        <f t="shared" si="0"/>
        <v>0</v>
      </c>
      <c r="G33" s="754"/>
      <c r="H33" s="754" t="e">
        <f>(+G33/12)/'4-Mgmt Svcs Addendum A'!$J$13</f>
        <v>#DIV/0!</v>
      </c>
      <c r="I33" s="755" t="e">
        <f t="shared" si="2"/>
        <v>#DIV/0!</v>
      </c>
      <c r="J33" s="268"/>
    </row>
    <row r="34" spans="1:10" ht="30" customHeight="1" x14ac:dyDescent="0.25">
      <c r="A34" s="30"/>
      <c r="B34" s="270" t="s">
        <v>38</v>
      </c>
      <c r="C34" s="33">
        <f>SUM(C25:C33)</f>
        <v>0</v>
      </c>
      <c r="D34" s="33">
        <f>SUM(D25:D33)</f>
        <v>0</v>
      </c>
      <c r="E34" s="33">
        <f>SUM(E25:E33)</f>
        <v>0</v>
      </c>
      <c r="F34" s="122">
        <f>IF(C34&lt;&gt;0,((E34-C34)/C34),0)</f>
        <v>0</v>
      </c>
      <c r="G34" s="360">
        <f>SUM(G25:G33)</f>
        <v>0</v>
      </c>
      <c r="H34" s="754" t="e">
        <f>(+G34/12)/'4-Mgmt Svcs Addendum A'!$J$13</f>
        <v>#DIV/0!</v>
      </c>
      <c r="I34" s="756" t="e">
        <f t="shared" si="2"/>
        <v>#DIV/0!</v>
      </c>
      <c r="J34" s="273"/>
    </row>
    <row r="35" spans="1:10" ht="15.75" thickBot="1" x14ac:dyDescent="0.3">
      <c r="A35" s="30"/>
      <c r="B35" s="274" t="s">
        <v>35</v>
      </c>
      <c r="C35" s="275">
        <f>C23-C34</f>
        <v>0</v>
      </c>
      <c r="D35" s="275">
        <f t="shared" ref="D35:E35" si="3">D23-D34</f>
        <v>0</v>
      </c>
      <c r="E35" s="275">
        <f t="shared" si="3"/>
        <v>0</v>
      </c>
      <c r="F35" s="276">
        <f>IF(C35&lt;&gt;0,((E35-C35)/C35),0)</f>
        <v>0</v>
      </c>
      <c r="G35" s="361">
        <f>G23-G34</f>
        <v>0</v>
      </c>
      <c r="H35" s="757" t="e">
        <f>(+G35/12)/'4-Mgmt Svcs Addendum A'!$J$13</f>
        <v>#DIV/0!</v>
      </c>
      <c r="I35" s="758" t="e">
        <f t="shared" si="2"/>
        <v>#DIV/0!</v>
      </c>
      <c r="J35" s="277"/>
    </row>
  </sheetData>
  <sheetProtection algorithmName="SHA-512" hashValue="4b1Aw8XSRrYEcHio2RLVRTgOeUGWQIEpTSQEcjPUIfI5Ej3574hFacpGDH7DVUmwZZcFnyiIj6fy1tuUTlj1Yg==" saltValue="zfrfU66C62LLsu57pzSLmQ==" spinCount="100000" sheet="1" objects="1" scenarios="1" selectLockedCells="1"/>
  <mergeCells count="19">
    <mergeCell ref="B9:J9"/>
    <mergeCell ref="B13:B15"/>
    <mergeCell ref="F1:J4"/>
    <mergeCell ref="B5:J5"/>
    <mergeCell ref="B6:J6"/>
    <mergeCell ref="B7:J7"/>
    <mergeCell ref="B8:J8"/>
    <mergeCell ref="C10:E10"/>
    <mergeCell ref="B12:J12"/>
    <mergeCell ref="G13:I13"/>
    <mergeCell ref="G10:H10"/>
    <mergeCell ref="B24:J24"/>
    <mergeCell ref="B16:J16"/>
    <mergeCell ref="J13:J15"/>
    <mergeCell ref="F14:F15"/>
    <mergeCell ref="I14:I15"/>
    <mergeCell ref="C13:C15"/>
    <mergeCell ref="D13:D15"/>
    <mergeCell ref="E13:E15"/>
  </mergeCells>
  <phoneticPr fontId="4" type="noConversion"/>
  <conditionalFormatting sqref="J17:J22">
    <cfRule type="expression" dxfId="64" priority="9">
      <formula>AND(E17-C17&lt;-500, F17&lt;-5%)</formula>
    </cfRule>
    <cfRule type="expression" dxfId="63" priority="10">
      <formula>AND(E17-C17&gt;500, F17&gt;5%)</formula>
    </cfRule>
  </conditionalFormatting>
  <conditionalFormatting sqref="J25:J33">
    <cfRule type="expression" dxfId="62" priority="7">
      <formula>AND(E25-C25&lt;-500, F25&lt;-5%)</formula>
    </cfRule>
    <cfRule type="expression" dxfId="61" priority="8">
      <formula>AND(E25-C25&gt;500, F25&gt;5%)</formula>
    </cfRule>
  </conditionalFormatting>
  <conditionalFormatting sqref="F17:F22">
    <cfRule type="expression" dxfId="60" priority="6">
      <formula>AND(E17-C17&lt;-500, F17&lt;-5%)</formula>
    </cfRule>
    <cfRule type="expression" dxfId="59" priority="5">
      <formula>AND(E17-C17&gt;500, F17&gt;5%)</formula>
    </cfRule>
  </conditionalFormatting>
  <conditionalFormatting sqref="F25:F33">
    <cfRule type="expression" dxfId="58" priority="1">
      <formula>AND(E25-C25&gt;500, F25&gt;5%)</formula>
    </cfRule>
    <cfRule type="expression" dxfId="57" priority="2">
      <formula>AND(E25-C25&lt;-500, F25&lt;-5%)</formula>
    </cfRule>
  </conditionalFormatting>
  <pageMargins left="0.46" right="0.34" top="0.48" bottom="0.42" header="0.28000000000000003" footer="0.3"/>
  <pageSetup scale="81"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M45"/>
  <sheetViews>
    <sheetView zoomScale="110" zoomScaleNormal="110" workbookViewId="0">
      <selection activeCell="C15" sqref="C15"/>
    </sheetView>
  </sheetViews>
  <sheetFormatPr defaultRowHeight="12.75" x14ac:dyDescent="0.2"/>
  <cols>
    <col min="1" max="1" width="2.7109375" customWidth="1"/>
    <col min="2" max="2" width="50.140625" customWidth="1"/>
    <col min="3" max="3" width="12.28515625" customWidth="1"/>
    <col min="4" max="4" width="13.140625" customWidth="1"/>
    <col min="5" max="5" width="22.7109375" customWidth="1"/>
    <col min="6" max="6" width="12.140625" customWidth="1"/>
    <col min="7" max="7" width="13.28515625" customWidth="1"/>
    <col min="8" max="8" width="22.42578125" customWidth="1"/>
    <col min="9" max="9" width="18.140625" customWidth="1"/>
    <col min="10" max="10" width="47.7109375" customWidth="1"/>
    <col min="14" max="14" width="52" bestFit="1" customWidth="1"/>
    <col min="257" max="257" width="2.7109375" customWidth="1"/>
    <col min="258" max="258" width="29.85546875" customWidth="1"/>
    <col min="259" max="260" width="9.7109375" customWidth="1"/>
    <col min="261" max="261" width="10.5703125" customWidth="1"/>
    <col min="262" max="262" width="9.85546875" customWidth="1"/>
    <col min="263" max="264" width="9.7109375" customWidth="1"/>
    <col min="265" max="265" width="9.140625" customWidth="1"/>
    <col min="513" max="513" width="2.7109375" customWidth="1"/>
    <col min="514" max="514" width="29.85546875" customWidth="1"/>
    <col min="515" max="516" width="9.7109375" customWidth="1"/>
    <col min="517" max="517" width="10.5703125" customWidth="1"/>
    <col min="518" max="518" width="9.85546875" customWidth="1"/>
    <col min="519" max="520" width="9.7109375" customWidth="1"/>
    <col min="521" max="521" width="9.140625" customWidth="1"/>
    <col min="769" max="769" width="2.7109375" customWidth="1"/>
    <col min="770" max="770" width="29.85546875" customWidth="1"/>
    <col min="771" max="772" width="9.7109375" customWidth="1"/>
    <col min="773" max="773" width="10.5703125" customWidth="1"/>
    <col min="774" max="774" width="9.85546875" customWidth="1"/>
    <col min="775" max="776" width="9.7109375" customWidth="1"/>
    <col min="777" max="777" width="9.140625" customWidth="1"/>
    <col min="1025" max="1025" width="2.7109375" customWidth="1"/>
    <col min="1026" max="1026" width="29.85546875" customWidth="1"/>
    <col min="1027" max="1028" width="9.7109375" customWidth="1"/>
    <col min="1029" max="1029" width="10.5703125" customWidth="1"/>
    <col min="1030" max="1030" width="9.85546875" customWidth="1"/>
    <col min="1031" max="1032" width="9.7109375" customWidth="1"/>
    <col min="1033" max="1033" width="9.140625" customWidth="1"/>
    <col min="1281" max="1281" width="2.7109375" customWidth="1"/>
    <col min="1282" max="1282" width="29.85546875" customWidth="1"/>
    <col min="1283" max="1284" width="9.7109375" customWidth="1"/>
    <col min="1285" max="1285" width="10.5703125" customWidth="1"/>
    <col min="1286" max="1286" width="9.85546875" customWidth="1"/>
    <col min="1287" max="1288" width="9.7109375" customWidth="1"/>
    <col min="1289" max="1289" width="9.140625" customWidth="1"/>
    <col min="1537" max="1537" width="2.7109375" customWidth="1"/>
    <col min="1538" max="1538" width="29.85546875" customWidth="1"/>
    <col min="1539" max="1540" width="9.7109375" customWidth="1"/>
    <col min="1541" max="1541" width="10.5703125" customWidth="1"/>
    <col min="1542" max="1542" width="9.85546875" customWidth="1"/>
    <col min="1543" max="1544" width="9.7109375" customWidth="1"/>
    <col min="1545" max="1545" width="9.140625" customWidth="1"/>
    <col min="1793" max="1793" width="2.7109375" customWidth="1"/>
    <col min="1794" max="1794" width="29.85546875" customWidth="1"/>
    <col min="1795" max="1796" width="9.7109375" customWidth="1"/>
    <col min="1797" max="1797" width="10.5703125" customWidth="1"/>
    <col min="1798" max="1798" width="9.85546875" customWidth="1"/>
    <col min="1799" max="1800" width="9.7109375" customWidth="1"/>
    <col min="1801" max="1801" width="9.140625" customWidth="1"/>
    <col min="2049" max="2049" width="2.7109375" customWidth="1"/>
    <col min="2050" max="2050" width="29.85546875" customWidth="1"/>
    <col min="2051" max="2052" width="9.7109375" customWidth="1"/>
    <col min="2053" max="2053" width="10.5703125" customWidth="1"/>
    <col min="2054" max="2054" width="9.85546875" customWidth="1"/>
    <col min="2055" max="2056" width="9.7109375" customWidth="1"/>
    <col min="2057" max="2057" width="9.140625" customWidth="1"/>
    <col min="2305" max="2305" width="2.7109375" customWidth="1"/>
    <col min="2306" max="2306" width="29.85546875" customWidth="1"/>
    <col min="2307" max="2308" width="9.7109375" customWidth="1"/>
    <col min="2309" max="2309" width="10.5703125" customWidth="1"/>
    <col min="2310" max="2310" width="9.85546875" customWidth="1"/>
    <col min="2311" max="2312" width="9.7109375" customWidth="1"/>
    <col min="2313" max="2313" width="9.140625" customWidth="1"/>
    <col min="2561" max="2561" width="2.7109375" customWidth="1"/>
    <col min="2562" max="2562" width="29.85546875" customWidth="1"/>
    <col min="2563" max="2564" width="9.7109375" customWidth="1"/>
    <col min="2565" max="2565" width="10.5703125" customWidth="1"/>
    <col min="2566" max="2566" width="9.85546875" customWidth="1"/>
    <col min="2567" max="2568" width="9.7109375" customWidth="1"/>
    <col min="2569" max="2569" width="9.140625" customWidth="1"/>
    <col min="2817" max="2817" width="2.7109375" customWidth="1"/>
    <col min="2818" max="2818" width="29.85546875" customWidth="1"/>
    <col min="2819" max="2820" width="9.7109375" customWidth="1"/>
    <col min="2821" max="2821" width="10.5703125" customWidth="1"/>
    <col min="2822" max="2822" width="9.85546875" customWidth="1"/>
    <col min="2823" max="2824" width="9.7109375" customWidth="1"/>
    <col min="2825" max="2825" width="9.140625" customWidth="1"/>
    <col min="3073" max="3073" width="2.7109375" customWidth="1"/>
    <col min="3074" max="3074" width="29.85546875" customWidth="1"/>
    <col min="3075" max="3076" width="9.7109375" customWidth="1"/>
    <col min="3077" max="3077" width="10.5703125" customWidth="1"/>
    <col min="3078" max="3078" width="9.85546875" customWidth="1"/>
    <col min="3079" max="3080" width="9.7109375" customWidth="1"/>
    <col min="3081" max="3081" width="9.140625" customWidth="1"/>
    <col min="3329" max="3329" width="2.7109375" customWidth="1"/>
    <col min="3330" max="3330" width="29.85546875" customWidth="1"/>
    <col min="3331" max="3332" width="9.7109375" customWidth="1"/>
    <col min="3333" max="3333" width="10.5703125" customWidth="1"/>
    <col min="3334" max="3334" width="9.85546875" customWidth="1"/>
    <col min="3335" max="3336" width="9.7109375" customWidth="1"/>
    <col min="3337" max="3337" width="9.140625" customWidth="1"/>
    <col min="3585" max="3585" width="2.7109375" customWidth="1"/>
    <col min="3586" max="3586" width="29.85546875" customWidth="1"/>
    <col min="3587" max="3588" width="9.7109375" customWidth="1"/>
    <col min="3589" max="3589" width="10.5703125" customWidth="1"/>
    <col min="3590" max="3590" width="9.85546875" customWidth="1"/>
    <col min="3591" max="3592" width="9.7109375" customWidth="1"/>
    <col min="3593" max="3593" width="9.140625" customWidth="1"/>
    <col min="3841" max="3841" width="2.7109375" customWidth="1"/>
    <col min="3842" max="3842" width="29.85546875" customWidth="1"/>
    <col min="3843" max="3844" width="9.7109375" customWidth="1"/>
    <col min="3845" max="3845" width="10.5703125" customWidth="1"/>
    <col min="3846" max="3846" width="9.85546875" customWidth="1"/>
    <col min="3847" max="3848" width="9.7109375" customWidth="1"/>
    <col min="3849" max="3849" width="9.140625" customWidth="1"/>
    <col min="4097" max="4097" width="2.7109375" customWidth="1"/>
    <col min="4098" max="4098" width="29.85546875" customWidth="1"/>
    <col min="4099" max="4100" width="9.7109375" customWidth="1"/>
    <col min="4101" max="4101" width="10.5703125" customWidth="1"/>
    <col min="4102" max="4102" width="9.85546875" customWidth="1"/>
    <col min="4103" max="4104" width="9.7109375" customWidth="1"/>
    <col min="4105" max="4105" width="9.140625" customWidth="1"/>
    <col min="4353" max="4353" width="2.7109375" customWidth="1"/>
    <col min="4354" max="4354" width="29.85546875" customWidth="1"/>
    <col min="4355" max="4356" width="9.7109375" customWidth="1"/>
    <col min="4357" max="4357" width="10.5703125" customWidth="1"/>
    <col min="4358" max="4358" width="9.85546875" customWidth="1"/>
    <col min="4359" max="4360" width="9.7109375" customWidth="1"/>
    <col min="4361" max="4361" width="9.140625" customWidth="1"/>
    <col min="4609" max="4609" width="2.7109375" customWidth="1"/>
    <col min="4610" max="4610" width="29.85546875" customWidth="1"/>
    <col min="4611" max="4612" width="9.7109375" customWidth="1"/>
    <col min="4613" max="4613" width="10.5703125" customWidth="1"/>
    <col min="4614" max="4614" width="9.85546875" customWidth="1"/>
    <col min="4615" max="4616" width="9.7109375" customWidth="1"/>
    <col min="4617" max="4617" width="9.140625" customWidth="1"/>
    <col min="4865" max="4865" width="2.7109375" customWidth="1"/>
    <col min="4866" max="4866" width="29.85546875" customWidth="1"/>
    <col min="4867" max="4868" width="9.7109375" customWidth="1"/>
    <col min="4869" max="4869" width="10.5703125" customWidth="1"/>
    <col min="4870" max="4870" width="9.85546875" customWidth="1"/>
    <col min="4871" max="4872" width="9.7109375" customWidth="1"/>
    <col min="4873" max="4873" width="9.140625" customWidth="1"/>
    <col min="5121" max="5121" width="2.7109375" customWidth="1"/>
    <col min="5122" max="5122" width="29.85546875" customWidth="1"/>
    <col min="5123" max="5124" width="9.7109375" customWidth="1"/>
    <col min="5125" max="5125" width="10.5703125" customWidth="1"/>
    <col min="5126" max="5126" width="9.85546875" customWidth="1"/>
    <col min="5127" max="5128" width="9.7109375" customWidth="1"/>
    <col min="5129" max="5129" width="9.140625" customWidth="1"/>
    <col min="5377" max="5377" width="2.7109375" customWidth="1"/>
    <col min="5378" max="5378" width="29.85546875" customWidth="1"/>
    <col min="5379" max="5380" width="9.7109375" customWidth="1"/>
    <col min="5381" max="5381" width="10.5703125" customWidth="1"/>
    <col min="5382" max="5382" width="9.85546875" customWidth="1"/>
    <col min="5383" max="5384" width="9.7109375" customWidth="1"/>
    <col min="5385" max="5385" width="9.140625" customWidth="1"/>
    <col min="5633" max="5633" width="2.7109375" customWidth="1"/>
    <col min="5634" max="5634" width="29.85546875" customWidth="1"/>
    <col min="5635" max="5636" width="9.7109375" customWidth="1"/>
    <col min="5637" max="5637" width="10.5703125" customWidth="1"/>
    <col min="5638" max="5638" width="9.85546875" customWidth="1"/>
    <col min="5639" max="5640" width="9.7109375" customWidth="1"/>
    <col min="5641" max="5641" width="9.140625" customWidth="1"/>
    <col min="5889" max="5889" width="2.7109375" customWidth="1"/>
    <col min="5890" max="5890" width="29.85546875" customWidth="1"/>
    <col min="5891" max="5892" width="9.7109375" customWidth="1"/>
    <col min="5893" max="5893" width="10.5703125" customWidth="1"/>
    <col min="5894" max="5894" width="9.85546875" customWidth="1"/>
    <col min="5895" max="5896" width="9.7109375" customWidth="1"/>
    <col min="5897" max="5897" width="9.140625" customWidth="1"/>
    <col min="6145" max="6145" width="2.7109375" customWidth="1"/>
    <col min="6146" max="6146" width="29.85546875" customWidth="1"/>
    <col min="6147" max="6148" width="9.7109375" customWidth="1"/>
    <col min="6149" max="6149" width="10.5703125" customWidth="1"/>
    <col min="6150" max="6150" width="9.85546875" customWidth="1"/>
    <col min="6151" max="6152" width="9.7109375" customWidth="1"/>
    <col min="6153" max="6153" width="9.140625" customWidth="1"/>
    <col min="6401" max="6401" width="2.7109375" customWidth="1"/>
    <col min="6402" max="6402" width="29.85546875" customWidth="1"/>
    <col min="6403" max="6404" width="9.7109375" customWidth="1"/>
    <col min="6405" max="6405" width="10.5703125" customWidth="1"/>
    <col min="6406" max="6406" width="9.85546875" customWidth="1"/>
    <col min="6407" max="6408" width="9.7109375" customWidth="1"/>
    <col min="6409" max="6409" width="9.140625" customWidth="1"/>
    <col min="6657" max="6657" width="2.7109375" customWidth="1"/>
    <col min="6658" max="6658" width="29.85546875" customWidth="1"/>
    <col min="6659" max="6660" width="9.7109375" customWidth="1"/>
    <col min="6661" max="6661" width="10.5703125" customWidth="1"/>
    <col min="6662" max="6662" width="9.85546875" customWidth="1"/>
    <col min="6663" max="6664" width="9.7109375" customWidth="1"/>
    <col min="6665" max="6665" width="9.140625" customWidth="1"/>
    <col min="6913" max="6913" width="2.7109375" customWidth="1"/>
    <col min="6914" max="6914" width="29.85546875" customWidth="1"/>
    <col min="6915" max="6916" width="9.7109375" customWidth="1"/>
    <col min="6917" max="6917" width="10.5703125" customWidth="1"/>
    <col min="6918" max="6918" width="9.85546875" customWidth="1"/>
    <col min="6919" max="6920" width="9.7109375" customWidth="1"/>
    <col min="6921" max="6921" width="9.140625" customWidth="1"/>
    <col min="7169" max="7169" width="2.7109375" customWidth="1"/>
    <col min="7170" max="7170" width="29.85546875" customWidth="1"/>
    <col min="7171" max="7172" width="9.7109375" customWidth="1"/>
    <col min="7173" max="7173" width="10.5703125" customWidth="1"/>
    <col min="7174" max="7174" width="9.85546875" customWidth="1"/>
    <col min="7175" max="7176" width="9.7109375" customWidth="1"/>
    <col min="7177" max="7177" width="9.140625" customWidth="1"/>
    <col min="7425" max="7425" width="2.7109375" customWidth="1"/>
    <col min="7426" max="7426" width="29.85546875" customWidth="1"/>
    <col min="7427" max="7428" width="9.7109375" customWidth="1"/>
    <col min="7429" max="7429" width="10.5703125" customWidth="1"/>
    <col min="7430" max="7430" width="9.85546875" customWidth="1"/>
    <col min="7431" max="7432" width="9.7109375" customWidth="1"/>
    <col min="7433" max="7433" width="9.140625" customWidth="1"/>
    <col min="7681" max="7681" width="2.7109375" customWidth="1"/>
    <col min="7682" max="7682" width="29.85546875" customWidth="1"/>
    <col min="7683" max="7684" width="9.7109375" customWidth="1"/>
    <col min="7685" max="7685" width="10.5703125" customWidth="1"/>
    <col min="7686" max="7686" width="9.85546875" customWidth="1"/>
    <col min="7687" max="7688" width="9.7109375" customWidth="1"/>
    <col min="7689" max="7689" width="9.140625" customWidth="1"/>
    <col min="7937" max="7937" width="2.7109375" customWidth="1"/>
    <col min="7938" max="7938" width="29.85546875" customWidth="1"/>
    <col min="7939" max="7940" width="9.7109375" customWidth="1"/>
    <col min="7941" max="7941" width="10.5703125" customWidth="1"/>
    <col min="7942" max="7942" width="9.85546875" customWidth="1"/>
    <col min="7943" max="7944" width="9.7109375" customWidth="1"/>
    <col min="7945" max="7945" width="9.140625" customWidth="1"/>
    <col min="8193" max="8193" width="2.7109375" customWidth="1"/>
    <col min="8194" max="8194" width="29.85546875" customWidth="1"/>
    <col min="8195" max="8196" width="9.7109375" customWidth="1"/>
    <col min="8197" max="8197" width="10.5703125" customWidth="1"/>
    <col min="8198" max="8198" width="9.85546875" customWidth="1"/>
    <col min="8199" max="8200" width="9.7109375" customWidth="1"/>
    <col min="8201" max="8201" width="9.140625" customWidth="1"/>
    <col min="8449" max="8449" width="2.7109375" customWidth="1"/>
    <col min="8450" max="8450" width="29.85546875" customWidth="1"/>
    <col min="8451" max="8452" width="9.7109375" customWidth="1"/>
    <col min="8453" max="8453" width="10.5703125" customWidth="1"/>
    <col min="8454" max="8454" width="9.85546875" customWidth="1"/>
    <col min="8455" max="8456" width="9.7109375" customWidth="1"/>
    <col min="8457" max="8457" width="9.140625" customWidth="1"/>
    <col min="8705" max="8705" width="2.7109375" customWidth="1"/>
    <col min="8706" max="8706" width="29.85546875" customWidth="1"/>
    <col min="8707" max="8708" width="9.7109375" customWidth="1"/>
    <col min="8709" max="8709" width="10.5703125" customWidth="1"/>
    <col min="8710" max="8710" width="9.85546875" customWidth="1"/>
    <col min="8711" max="8712" width="9.7109375" customWidth="1"/>
    <col min="8713" max="8713" width="9.140625" customWidth="1"/>
    <col min="8961" max="8961" width="2.7109375" customWidth="1"/>
    <col min="8962" max="8962" width="29.85546875" customWidth="1"/>
    <col min="8963" max="8964" width="9.7109375" customWidth="1"/>
    <col min="8965" max="8965" width="10.5703125" customWidth="1"/>
    <col min="8966" max="8966" width="9.85546875" customWidth="1"/>
    <col min="8967" max="8968" width="9.7109375" customWidth="1"/>
    <col min="8969" max="8969" width="9.140625" customWidth="1"/>
    <col min="9217" max="9217" width="2.7109375" customWidth="1"/>
    <col min="9218" max="9218" width="29.85546875" customWidth="1"/>
    <col min="9219" max="9220" width="9.7109375" customWidth="1"/>
    <col min="9221" max="9221" width="10.5703125" customWidth="1"/>
    <col min="9222" max="9222" width="9.85546875" customWidth="1"/>
    <col min="9223" max="9224" width="9.7109375" customWidth="1"/>
    <col min="9225" max="9225" width="9.140625" customWidth="1"/>
    <col min="9473" max="9473" width="2.7109375" customWidth="1"/>
    <col min="9474" max="9474" width="29.85546875" customWidth="1"/>
    <col min="9475" max="9476" width="9.7109375" customWidth="1"/>
    <col min="9477" max="9477" width="10.5703125" customWidth="1"/>
    <col min="9478" max="9478" width="9.85546875" customWidth="1"/>
    <col min="9479" max="9480" width="9.7109375" customWidth="1"/>
    <col min="9481" max="9481" width="9.140625" customWidth="1"/>
    <col min="9729" max="9729" width="2.7109375" customWidth="1"/>
    <col min="9730" max="9730" width="29.85546875" customWidth="1"/>
    <col min="9731" max="9732" width="9.7109375" customWidth="1"/>
    <col min="9733" max="9733" width="10.5703125" customWidth="1"/>
    <col min="9734" max="9734" width="9.85546875" customWidth="1"/>
    <col min="9735" max="9736" width="9.7109375" customWidth="1"/>
    <col min="9737" max="9737" width="9.140625" customWidth="1"/>
    <col min="9985" max="9985" width="2.7109375" customWidth="1"/>
    <col min="9986" max="9986" width="29.85546875" customWidth="1"/>
    <col min="9987" max="9988" width="9.7109375" customWidth="1"/>
    <col min="9989" max="9989" width="10.5703125" customWidth="1"/>
    <col min="9990" max="9990" width="9.85546875" customWidth="1"/>
    <col min="9991" max="9992" width="9.7109375" customWidth="1"/>
    <col min="9993" max="9993" width="9.140625" customWidth="1"/>
    <col min="10241" max="10241" width="2.7109375" customWidth="1"/>
    <col min="10242" max="10242" width="29.85546875" customWidth="1"/>
    <col min="10243" max="10244" width="9.7109375" customWidth="1"/>
    <col min="10245" max="10245" width="10.5703125" customWidth="1"/>
    <col min="10246" max="10246" width="9.85546875" customWidth="1"/>
    <col min="10247" max="10248" width="9.7109375" customWidth="1"/>
    <col min="10249" max="10249" width="9.140625" customWidth="1"/>
    <col min="10497" max="10497" width="2.7109375" customWidth="1"/>
    <col min="10498" max="10498" width="29.85546875" customWidth="1"/>
    <col min="10499" max="10500" width="9.7109375" customWidth="1"/>
    <col min="10501" max="10501" width="10.5703125" customWidth="1"/>
    <col min="10502" max="10502" width="9.85546875" customWidth="1"/>
    <col min="10503" max="10504" width="9.7109375" customWidth="1"/>
    <col min="10505" max="10505" width="9.140625" customWidth="1"/>
    <col min="10753" max="10753" width="2.7109375" customWidth="1"/>
    <col min="10754" max="10754" width="29.85546875" customWidth="1"/>
    <col min="10755" max="10756" width="9.7109375" customWidth="1"/>
    <col min="10757" max="10757" width="10.5703125" customWidth="1"/>
    <col min="10758" max="10758" width="9.85546875" customWidth="1"/>
    <col min="10759" max="10760" width="9.7109375" customWidth="1"/>
    <col min="10761" max="10761" width="9.140625" customWidth="1"/>
    <col min="11009" max="11009" width="2.7109375" customWidth="1"/>
    <col min="11010" max="11010" width="29.85546875" customWidth="1"/>
    <col min="11011" max="11012" width="9.7109375" customWidth="1"/>
    <col min="11013" max="11013" width="10.5703125" customWidth="1"/>
    <col min="11014" max="11014" width="9.85546875" customWidth="1"/>
    <col min="11015" max="11016" width="9.7109375" customWidth="1"/>
    <col min="11017" max="11017" width="9.140625" customWidth="1"/>
    <col min="11265" max="11265" width="2.7109375" customWidth="1"/>
    <col min="11266" max="11266" width="29.85546875" customWidth="1"/>
    <col min="11267" max="11268" width="9.7109375" customWidth="1"/>
    <col min="11269" max="11269" width="10.5703125" customWidth="1"/>
    <col min="11270" max="11270" width="9.85546875" customWidth="1"/>
    <col min="11271" max="11272" width="9.7109375" customWidth="1"/>
    <col min="11273" max="11273" width="9.140625" customWidth="1"/>
    <col min="11521" max="11521" width="2.7109375" customWidth="1"/>
    <col min="11522" max="11522" width="29.85546875" customWidth="1"/>
    <col min="11523" max="11524" width="9.7109375" customWidth="1"/>
    <col min="11525" max="11525" width="10.5703125" customWidth="1"/>
    <col min="11526" max="11526" width="9.85546875" customWidth="1"/>
    <col min="11527" max="11528" width="9.7109375" customWidth="1"/>
    <col min="11529" max="11529" width="9.140625" customWidth="1"/>
    <col min="11777" max="11777" width="2.7109375" customWidth="1"/>
    <col min="11778" max="11778" width="29.85546875" customWidth="1"/>
    <col min="11779" max="11780" width="9.7109375" customWidth="1"/>
    <col min="11781" max="11781" width="10.5703125" customWidth="1"/>
    <col min="11782" max="11782" width="9.85546875" customWidth="1"/>
    <col min="11783" max="11784" width="9.7109375" customWidth="1"/>
    <col min="11785" max="11785" width="9.140625" customWidth="1"/>
    <col min="12033" max="12033" width="2.7109375" customWidth="1"/>
    <col min="12034" max="12034" width="29.85546875" customWidth="1"/>
    <col min="12035" max="12036" width="9.7109375" customWidth="1"/>
    <col min="12037" max="12037" width="10.5703125" customWidth="1"/>
    <col min="12038" max="12038" width="9.85546875" customWidth="1"/>
    <col min="12039" max="12040" width="9.7109375" customWidth="1"/>
    <col min="12041" max="12041" width="9.140625" customWidth="1"/>
    <col min="12289" max="12289" width="2.7109375" customWidth="1"/>
    <col min="12290" max="12290" width="29.85546875" customWidth="1"/>
    <col min="12291" max="12292" width="9.7109375" customWidth="1"/>
    <col min="12293" max="12293" width="10.5703125" customWidth="1"/>
    <col min="12294" max="12294" width="9.85546875" customWidth="1"/>
    <col min="12295" max="12296" width="9.7109375" customWidth="1"/>
    <col min="12297" max="12297" width="9.140625" customWidth="1"/>
    <col min="12545" max="12545" width="2.7109375" customWidth="1"/>
    <col min="12546" max="12546" width="29.85546875" customWidth="1"/>
    <col min="12547" max="12548" width="9.7109375" customWidth="1"/>
    <col min="12549" max="12549" width="10.5703125" customWidth="1"/>
    <col min="12550" max="12550" width="9.85546875" customWidth="1"/>
    <col min="12551" max="12552" width="9.7109375" customWidth="1"/>
    <col min="12553" max="12553" width="9.140625" customWidth="1"/>
    <col min="12801" max="12801" width="2.7109375" customWidth="1"/>
    <col min="12802" max="12802" width="29.85546875" customWidth="1"/>
    <col min="12803" max="12804" width="9.7109375" customWidth="1"/>
    <col min="12805" max="12805" width="10.5703125" customWidth="1"/>
    <col min="12806" max="12806" width="9.85546875" customWidth="1"/>
    <col min="12807" max="12808" width="9.7109375" customWidth="1"/>
    <col min="12809" max="12809" width="9.140625" customWidth="1"/>
    <col min="13057" max="13057" width="2.7109375" customWidth="1"/>
    <col min="13058" max="13058" width="29.85546875" customWidth="1"/>
    <col min="13059" max="13060" width="9.7109375" customWidth="1"/>
    <col min="13061" max="13061" width="10.5703125" customWidth="1"/>
    <col min="13062" max="13062" width="9.85546875" customWidth="1"/>
    <col min="13063" max="13064" width="9.7109375" customWidth="1"/>
    <col min="13065" max="13065" width="9.140625" customWidth="1"/>
    <col min="13313" max="13313" width="2.7109375" customWidth="1"/>
    <col min="13314" max="13314" width="29.85546875" customWidth="1"/>
    <col min="13315" max="13316" width="9.7109375" customWidth="1"/>
    <col min="13317" max="13317" width="10.5703125" customWidth="1"/>
    <col min="13318" max="13318" width="9.85546875" customWidth="1"/>
    <col min="13319" max="13320" width="9.7109375" customWidth="1"/>
    <col min="13321" max="13321" width="9.140625" customWidth="1"/>
    <col min="13569" max="13569" width="2.7109375" customWidth="1"/>
    <col min="13570" max="13570" width="29.85546875" customWidth="1"/>
    <col min="13571" max="13572" width="9.7109375" customWidth="1"/>
    <col min="13573" max="13573" width="10.5703125" customWidth="1"/>
    <col min="13574" max="13574" width="9.85546875" customWidth="1"/>
    <col min="13575" max="13576" width="9.7109375" customWidth="1"/>
    <col min="13577" max="13577" width="9.140625" customWidth="1"/>
    <col min="13825" max="13825" width="2.7109375" customWidth="1"/>
    <col min="13826" max="13826" width="29.85546875" customWidth="1"/>
    <col min="13827" max="13828" width="9.7109375" customWidth="1"/>
    <col min="13829" max="13829" width="10.5703125" customWidth="1"/>
    <col min="13830" max="13830" width="9.85546875" customWidth="1"/>
    <col min="13831" max="13832" width="9.7109375" customWidth="1"/>
    <col min="13833" max="13833" width="9.140625" customWidth="1"/>
    <col min="14081" max="14081" width="2.7109375" customWidth="1"/>
    <col min="14082" max="14082" width="29.85546875" customWidth="1"/>
    <col min="14083" max="14084" width="9.7109375" customWidth="1"/>
    <col min="14085" max="14085" width="10.5703125" customWidth="1"/>
    <col min="14086" max="14086" width="9.85546875" customWidth="1"/>
    <col min="14087" max="14088" width="9.7109375" customWidth="1"/>
    <col min="14089" max="14089" width="9.140625" customWidth="1"/>
    <col min="14337" max="14337" width="2.7109375" customWidth="1"/>
    <col min="14338" max="14338" width="29.85546875" customWidth="1"/>
    <col min="14339" max="14340" width="9.7109375" customWidth="1"/>
    <col min="14341" max="14341" width="10.5703125" customWidth="1"/>
    <col min="14342" max="14342" width="9.85546875" customWidth="1"/>
    <col min="14343" max="14344" width="9.7109375" customWidth="1"/>
    <col min="14345" max="14345" width="9.140625" customWidth="1"/>
    <col min="14593" max="14593" width="2.7109375" customWidth="1"/>
    <col min="14594" max="14594" width="29.85546875" customWidth="1"/>
    <col min="14595" max="14596" width="9.7109375" customWidth="1"/>
    <col min="14597" max="14597" width="10.5703125" customWidth="1"/>
    <col min="14598" max="14598" width="9.85546875" customWidth="1"/>
    <col min="14599" max="14600" width="9.7109375" customWidth="1"/>
    <col min="14601" max="14601" width="9.140625" customWidth="1"/>
    <col min="14849" max="14849" width="2.7109375" customWidth="1"/>
    <col min="14850" max="14850" width="29.85546875" customWidth="1"/>
    <col min="14851" max="14852" width="9.7109375" customWidth="1"/>
    <col min="14853" max="14853" width="10.5703125" customWidth="1"/>
    <col min="14854" max="14854" width="9.85546875" customWidth="1"/>
    <col min="14855" max="14856" width="9.7109375" customWidth="1"/>
    <col min="14857" max="14857" width="9.140625" customWidth="1"/>
    <col min="15105" max="15105" width="2.7109375" customWidth="1"/>
    <col min="15106" max="15106" width="29.85546875" customWidth="1"/>
    <col min="15107" max="15108" width="9.7109375" customWidth="1"/>
    <col min="15109" max="15109" width="10.5703125" customWidth="1"/>
    <col min="15110" max="15110" width="9.85546875" customWidth="1"/>
    <col min="15111" max="15112" width="9.7109375" customWidth="1"/>
    <col min="15113" max="15113" width="9.140625" customWidth="1"/>
    <col min="15361" max="15361" width="2.7109375" customWidth="1"/>
    <col min="15362" max="15362" width="29.85546875" customWidth="1"/>
    <col min="15363" max="15364" width="9.7109375" customWidth="1"/>
    <col min="15365" max="15365" width="10.5703125" customWidth="1"/>
    <col min="15366" max="15366" width="9.85546875" customWidth="1"/>
    <col min="15367" max="15368" width="9.7109375" customWidth="1"/>
    <col min="15369" max="15369" width="9.140625" customWidth="1"/>
    <col min="15617" max="15617" width="2.7109375" customWidth="1"/>
    <col min="15618" max="15618" width="29.85546875" customWidth="1"/>
    <col min="15619" max="15620" width="9.7109375" customWidth="1"/>
    <col min="15621" max="15621" width="10.5703125" customWidth="1"/>
    <col min="15622" max="15622" width="9.85546875" customWidth="1"/>
    <col min="15623" max="15624" width="9.7109375" customWidth="1"/>
    <col min="15625" max="15625" width="9.140625" customWidth="1"/>
    <col min="15873" max="15873" width="2.7109375" customWidth="1"/>
    <col min="15874" max="15874" width="29.85546875" customWidth="1"/>
    <col min="15875" max="15876" width="9.7109375" customWidth="1"/>
    <col min="15877" max="15877" width="10.5703125" customWidth="1"/>
    <col min="15878" max="15878" width="9.85546875" customWidth="1"/>
    <col min="15879" max="15880" width="9.7109375" customWidth="1"/>
    <col min="15881" max="15881" width="9.140625" customWidth="1"/>
    <col min="16129" max="16129" width="2.7109375" customWidth="1"/>
    <col min="16130" max="16130" width="29.85546875" customWidth="1"/>
    <col min="16131" max="16132" width="9.7109375" customWidth="1"/>
    <col min="16133" max="16133" width="10.5703125" customWidth="1"/>
    <col min="16134" max="16134" width="9.85546875" customWidth="1"/>
    <col min="16135" max="16136" width="9.7109375" customWidth="1"/>
    <col min="16137" max="16137" width="9.140625" customWidth="1"/>
  </cols>
  <sheetData>
    <row r="1" spans="1:10" s="2" customFormat="1" ht="15" customHeight="1" x14ac:dyDescent="0.25">
      <c r="A1" s="20"/>
      <c r="B1" s="136"/>
      <c r="C1" s="137"/>
      <c r="D1" s="137"/>
      <c r="E1" s="137"/>
      <c r="F1" s="138"/>
      <c r="G1" s="471" t="s">
        <v>314</v>
      </c>
      <c r="H1" s="471"/>
      <c r="I1" s="471"/>
      <c r="J1" s="472"/>
    </row>
    <row r="2" spans="1:10" s="2" customFormat="1" ht="15" customHeight="1" x14ac:dyDescent="0.25">
      <c r="A2" s="20"/>
      <c r="B2" s="140"/>
      <c r="C2" s="141"/>
      <c r="D2" s="141"/>
      <c r="E2" s="141"/>
      <c r="F2" s="142"/>
      <c r="G2" s="473"/>
      <c r="H2" s="473"/>
      <c r="I2" s="473"/>
      <c r="J2" s="474"/>
    </row>
    <row r="3" spans="1:10" s="2" customFormat="1" ht="15" customHeight="1" x14ac:dyDescent="0.25">
      <c r="A3" s="20"/>
      <c r="B3" s="140"/>
      <c r="C3" s="141"/>
      <c r="D3" s="141"/>
      <c r="E3" s="141"/>
      <c r="F3" s="142"/>
      <c r="G3" s="473"/>
      <c r="H3" s="473"/>
      <c r="I3" s="473"/>
      <c r="J3" s="474"/>
    </row>
    <row r="4" spans="1:10" s="2" customFormat="1" ht="15.75" customHeight="1" thickBot="1" x14ac:dyDescent="0.3">
      <c r="A4" s="20"/>
      <c r="B4" s="143"/>
      <c r="C4" s="144"/>
      <c r="D4" s="144"/>
      <c r="E4" s="144"/>
      <c r="F4" s="144"/>
      <c r="G4" s="475"/>
      <c r="H4" s="475"/>
      <c r="I4" s="475"/>
      <c r="J4" s="476"/>
    </row>
    <row r="5" spans="1:10" s="2" customFormat="1" ht="15" customHeight="1" x14ac:dyDescent="0.25">
      <c r="A5" s="20"/>
      <c r="B5" s="723" t="s">
        <v>86</v>
      </c>
      <c r="C5" s="724"/>
      <c r="D5" s="724"/>
      <c r="E5" s="724"/>
      <c r="F5" s="724"/>
      <c r="G5" s="724"/>
      <c r="H5" s="724"/>
      <c r="I5" s="724"/>
      <c r="J5" s="725"/>
    </row>
    <row r="6" spans="1:10" s="2" customFormat="1" ht="15" customHeight="1" x14ac:dyDescent="0.25">
      <c r="A6" s="20"/>
      <c r="B6" s="732" t="s">
        <v>113</v>
      </c>
      <c r="C6" s="733"/>
      <c r="D6" s="733"/>
      <c r="E6" s="733"/>
      <c r="F6" s="733"/>
      <c r="G6" s="733"/>
      <c r="H6" s="733"/>
      <c r="I6" s="733"/>
      <c r="J6" s="734"/>
    </row>
    <row r="7" spans="1:10" s="2" customFormat="1" ht="15" customHeight="1" x14ac:dyDescent="0.25">
      <c r="A7" s="20"/>
      <c r="B7" s="748" t="s">
        <v>292</v>
      </c>
      <c r="C7" s="749"/>
      <c r="D7" s="749"/>
      <c r="E7" s="749"/>
      <c r="F7" s="749"/>
      <c r="G7" s="749"/>
      <c r="H7" s="749"/>
      <c r="I7" s="749"/>
      <c r="J7" s="750"/>
    </row>
    <row r="8" spans="1:10" s="2" customFormat="1" ht="15" customHeight="1" x14ac:dyDescent="0.25">
      <c r="A8" s="20"/>
      <c r="B8" s="759" t="s">
        <v>114</v>
      </c>
      <c r="C8" s="760"/>
      <c r="D8" s="760"/>
      <c r="E8" s="760"/>
      <c r="F8" s="760"/>
      <c r="G8" s="760"/>
      <c r="H8" s="760"/>
      <c r="I8" s="760"/>
      <c r="J8" s="761"/>
    </row>
    <row r="9" spans="1:10" s="2" customFormat="1" ht="15" x14ac:dyDescent="0.25">
      <c r="A9" s="20"/>
      <c r="B9" s="581" t="s">
        <v>165</v>
      </c>
      <c r="C9" s="582"/>
      <c r="D9" s="582"/>
      <c r="E9" s="582"/>
      <c r="F9" s="582"/>
      <c r="G9" s="582"/>
      <c r="H9" s="582"/>
      <c r="I9" s="582"/>
      <c r="J9" s="583"/>
    </row>
    <row r="10" spans="1:10" s="2" customFormat="1" ht="15" x14ac:dyDescent="0.25">
      <c r="A10" s="20"/>
      <c r="B10" s="283"/>
      <c r="C10" s="453" t="s">
        <v>11</v>
      </c>
      <c r="D10" s="162" t="s">
        <v>12</v>
      </c>
      <c r="E10" s="163"/>
      <c r="F10" s="163"/>
      <c r="G10" s="163"/>
      <c r="H10" s="163"/>
      <c r="I10" s="164"/>
      <c r="J10" s="284"/>
    </row>
    <row r="11" spans="1:10" s="2" customFormat="1" ht="15" x14ac:dyDescent="0.25">
      <c r="A11" s="20"/>
      <c r="B11" s="572" t="s">
        <v>13</v>
      </c>
      <c r="C11" s="249" t="s">
        <v>14</v>
      </c>
      <c r="D11" s="165" t="s">
        <v>15</v>
      </c>
      <c r="E11" s="166"/>
      <c r="F11" s="166"/>
      <c r="G11" s="166"/>
      <c r="H11" s="166"/>
      <c r="I11" s="167"/>
      <c r="J11" s="285"/>
    </row>
    <row r="12" spans="1:10" s="2" customFormat="1" ht="15" customHeight="1" x14ac:dyDescent="0.25">
      <c r="A12" s="20"/>
      <c r="B12" s="572"/>
      <c r="C12" s="249" t="s">
        <v>16</v>
      </c>
      <c r="D12" s="453" t="s">
        <v>17</v>
      </c>
      <c r="E12" s="762" t="s">
        <v>21</v>
      </c>
      <c r="F12" s="168" t="s">
        <v>18</v>
      </c>
      <c r="G12" s="586" t="s">
        <v>367</v>
      </c>
      <c r="H12" s="762" t="s">
        <v>21</v>
      </c>
      <c r="I12" s="453" t="s">
        <v>19</v>
      </c>
      <c r="J12" s="579" t="s">
        <v>87</v>
      </c>
    </row>
    <row r="13" spans="1:10" s="2" customFormat="1" ht="15" x14ac:dyDescent="0.25">
      <c r="A13" s="21"/>
      <c r="B13" s="286"/>
      <c r="C13" s="250" t="s">
        <v>1</v>
      </c>
      <c r="D13" s="157"/>
      <c r="E13" s="763" t="s">
        <v>306</v>
      </c>
      <c r="F13" s="167"/>
      <c r="G13" s="587"/>
      <c r="H13" s="763" t="s">
        <v>306</v>
      </c>
      <c r="I13" s="250" t="s">
        <v>2</v>
      </c>
      <c r="J13" s="580"/>
    </row>
    <row r="14" spans="1:10" s="2" customFormat="1" ht="15" x14ac:dyDescent="0.25">
      <c r="A14" s="21"/>
      <c r="B14" s="287" t="s">
        <v>20</v>
      </c>
      <c r="C14" s="452"/>
      <c r="D14" s="169"/>
      <c r="E14" s="169"/>
      <c r="F14" s="169"/>
      <c r="G14" s="169"/>
      <c r="H14" s="169"/>
      <c r="I14" s="169"/>
      <c r="J14" s="325"/>
    </row>
    <row r="15" spans="1:10" s="2" customFormat="1" ht="15" x14ac:dyDescent="0.25">
      <c r="A15" s="21"/>
      <c r="B15" s="289" t="s">
        <v>139</v>
      </c>
      <c r="C15" s="3"/>
      <c r="D15" s="14">
        <f>'8-Annual Budget'!E79+'8-Annual Budget'!E80</f>
        <v>0</v>
      </c>
      <c r="E15" s="431"/>
      <c r="F15" s="15"/>
      <c r="G15" s="14">
        <f>'8-Annual Budget'!E79+'8-Annual Budget'!E80</f>
        <v>0</v>
      </c>
      <c r="H15" s="18"/>
      <c r="I15" s="18">
        <f>+C15+D15+F15-G15</f>
        <v>0</v>
      </c>
      <c r="J15" s="288"/>
    </row>
    <row r="16" spans="1:10" s="2" customFormat="1" ht="15" x14ac:dyDescent="0.25">
      <c r="A16" s="21"/>
      <c r="B16" s="289" t="s">
        <v>121</v>
      </c>
      <c r="C16" s="3"/>
      <c r="D16" s="6"/>
      <c r="E16" s="764"/>
      <c r="F16" s="15"/>
      <c r="G16" s="6"/>
      <c r="H16" s="765"/>
      <c r="I16" s="18">
        <f>+C16+E16+F16-H16</f>
        <v>0</v>
      </c>
      <c r="J16" s="288"/>
    </row>
    <row r="17" spans="1:13" s="2" customFormat="1" ht="15" x14ac:dyDescent="0.25">
      <c r="A17" s="21"/>
      <c r="B17" s="289" t="s">
        <v>138</v>
      </c>
      <c r="C17" s="3"/>
      <c r="D17" s="6"/>
      <c r="E17" s="764"/>
      <c r="F17" s="6"/>
      <c r="G17" s="15"/>
      <c r="H17" s="765"/>
      <c r="I17" s="18">
        <f>+C17+E17+F17-H17</f>
        <v>0</v>
      </c>
      <c r="J17" s="288"/>
    </row>
    <row r="18" spans="1:13" s="2" customFormat="1" ht="15" x14ac:dyDescent="0.25">
      <c r="A18" s="21"/>
      <c r="B18" s="289" t="s">
        <v>137</v>
      </c>
      <c r="C18" s="3"/>
      <c r="D18" s="6"/>
      <c r="E18" s="764"/>
      <c r="F18" s="6"/>
      <c r="G18" s="15"/>
      <c r="H18" s="765"/>
      <c r="I18" s="18">
        <f>+C18+E18+F18-H18</f>
        <v>0</v>
      </c>
      <c r="J18" s="288"/>
    </row>
    <row r="19" spans="1:13" s="2" customFormat="1" ht="15" x14ac:dyDescent="0.25">
      <c r="A19" s="21"/>
      <c r="B19" s="289" t="s">
        <v>140</v>
      </c>
      <c r="C19" s="3"/>
      <c r="D19" s="6"/>
      <c r="E19" s="764"/>
      <c r="F19" s="6"/>
      <c r="G19" s="15"/>
      <c r="H19" s="766"/>
      <c r="I19" s="411">
        <f>+C19+E19+F19-H19</f>
        <v>0</v>
      </c>
      <c r="J19" s="290"/>
    </row>
    <row r="20" spans="1:13" s="430" customFormat="1" ht="15.75" thickBot="1" x14ac:dyDescent="0.3">
      <c r="A20" s="425"/>
      <c r="B20" s="420" t="s">
        <v>368</v>
      </c>
      <c r="C20" s="421"/>
      <c r="D20" s="422"/>
      <c r="E20" s="424">
        <f>SUM(E16:E19)</f>
        <v>0</v>
      </c>
      <c r="F20" s="426">
        <f>SUM(F15:F19)</f>
        <v>0</v>
      </c>
      <c r="G20" s="427">
        <f>SUM(G16:G19)</f>
        <v>0</v>
      </c>
      <c r="H20" s="428">
        <f>SUM(H16:H19)</f>
        <v>0</v>
      </c>
      <c r="I20" s="427"/>
      <c r="J20" s="429"/>
    </row>
    <row r="21" spans="1:13" s="2" customFormat="1" ht="15.75" thickBot="1" x14ac:dyDescent="0.3">
      <c r="A21" s="21"/>
      <c r="B21" s="569" t="s">
        <v>164</v>
      </c>
      <c r="C21" s="570"/>
      <c r="D21" s="570"/>
      <c r="E21" s="570"/>
      <c r="F21" s="570"/>
      <c r="G21" s="570"/>
      <c r="H21" s="570"/>
      <c r="I21" s="570"/>
      <c r="J21" s="571"/>
    </row>
    <row r="22" spans="1:13" s="2" customFormat="1" ht="20.100000000000001" customHeight="1" x14ac:dyDescent="0.25">
      <c r="A22" s="20"/>
      <c r="B22" s="457"/>
      <c r="C22" s="573" t="s">
        <v>105</v>
      </c>
      <c r="D22" s="573" t="s">
        <v>104</v>
      </c>
      <c r="E22" s="573" t="s">
        <v>85</v>
      </c>
      <c r="F22" s="767" t="s">
        <v>21</v>
      </c>
      <c r="G22" s="768"/>
      <c r="H22" s="575" t="s">
        <v>87</v>
      </c>
      <c r="I22" s="575"/>
      <c r="J22" s="576"/>
      <c r="K22"/>
      <c r="L22"/>
      <c r="M22"/>
    </row>
    <row r="23" spans="1:13" s="2" customFormat="1" ht="20.100000000000001" customHeight="1" x14ac:dyDescent="0.25">
      <c r="A23" s="20"/>
      <c r="B23" s="454" t="s">
        <v>334</v>
      </c>
      <c r="C23" s="544"/>
      <c r="D23" s="544"/>
      <c r="E23" s="544"/>
      <c r="F23" s="769"/>
      <c r="G23" s="770"/>
      <c r="H23" s="503"/>
      <c r="I23" s="503"/>
      <c r="J23" s="504"/>
      <c r="K23"/>
      <c r="L23"/>
      <c r="M23"/>
    </row>
    <row r="24" spans="1:13" s="2" customFormat="1" ht="20.100000000000001" customHeight="1" thickBot="1" x14ac:dyDescent="0.3">
      <c r="A24" s="20"/>
      <c r="B24" s="281"/>
      <c r="C24" s="574"/>
      <c r="D24" s="574"/>
      <c r="E24" s="574"/>
      <c r="F24" s="771" t="s">
        <v>306</v>
      </c>
      <c r="G24" s="772"/>
      <c r="H24" s="577"/>
      <c r="I24" s="577"/>
      <c r="J24" s="578"/>
    </row>
    <row r="25" spans="1:13" s="2" customFormat="1" ht="15" x14ac:dyDescent="0.25">
      <c r="A25" s="21"/>
      <c r="B25" s="152"/>
      <c r="C25" s="105"/>
      <c r="D25" s="22"/>
      <c r="E25" s="22"/>
      <c r="F25" s="773"/>
      <c r="G25" s="774"/>
      <c r="H25" s="588"/>
      <c r="I25" s="588"/>
      <c r="J25" s="589"/>
    </row>
    <row r="26" spans="1:13" s="2" customFormat="1" ht="15" x14ac:dyDescent="0.25">
      <c r="A26" s="21"/>
      <c r="B26" s="152"/>
      <c r="C26" s="17"/>
      <c r="D26" s="15"/>
      <c r="E26" s="15"/>
      <c r="F26" s="775"/>
      <c r="G26" s="776"/>
      <c r="H26" s="584"/>
      <c r="I26" s="584"/>
      <c r="J26" s="585"/>
    </row>
    <row r="27" spans="1:13" s="2" customFormat="1" ht="15" x14ac:dyDescent="0.25">
      <c r="A27" s="21"/>
      <c r="B27" s="152"/>
      <c r="C27" s="17"/>
      <c r="D27" s="15"/>
      <c r="E27" s="15"/>
      <c r="F27" s="775"/>
      <c r="G27" s="776"/>
      <c r="H27" s="584"/>
      <c r="I27" s="584"/>
      <c r="J27" s="585"/>
    </row>
    <row r="28" spans="1:13" s="2" customFormat="1" ht="15" x14ac:dyDescent="0.25">
      <c r="A28" s="21"/>
      <c r="B28" s="152"/>
      <c r="C28" s="17"/>
      <c r="D28" s="15"/>
      <c r="E28" s="15"/>
      <c r="F28" s="775"/>
      <c r="G28" s="776"/>
      <c r="H28" s="584"/>
      <c r="I28" s="584"/>
      <c r="J28" s="585"/>
    </row>
    <row r="29" spans="1:13" s="2" customFormat="1" ht="15" x14ac:dyDescent="0.25">
      <c r="A29" s="21"/>
      <c r="B29" s="152"/>
      <c r="C29" s="17"/>
      <c r="D29" s="15"/>
      <c r="E29" s="15"/>
      <c r="F29" s="775"/>
      <c r="G29" s="776"/>
      <c r="H29" s="584"/>
      <c r="I29" s="584"/>
      <c r="J29" s="585"/>
    </row>
    <row r="30" spans="1:13" s="2" customFormat="1" ht="15" x14ac:dyDescent="0.25">
      <c r="A30" s="21"/>
      <c r="B30" s="152"/>
      <c r="C30" s="17"/>
      <c r="D30" s="15"/>
      <c r="E30" s="15"/>
      <c r="F30" s="775"/>
      <c r="G30" s="776"/>
      <c r="H30" s="584"/>
      <c r="I30" s="584"/>
      <c r="J30" s="585"/>
    </row>
    <row r="31" spans="1:13" s="2" customFormat="1" ht="15" x14ac:dyDescent="0.25">
      <c r="A31" s="21"/>
      <c r="B31" s="152"/>
      <c r="C31" s="17"/>
      <c r="D31" s="15"/>
      <c r="E31" s="15"/>
      <c r="F31" s="775"/>
      <c r="G31" s="776"/>
      <c r="H31" s="584"/>
      <c r="I31" s="584"/>
      <c r="J31" s="585"/>
    </row>
    <row r="32" spans="1:13" s="2" customFormat="1" ht="15" x14ac:dyDescent="0.25">
      <c r="A32" s="21"/>
      <c r="B32" s="152"/>
      <c r="C32" s="17"/>
      <c r="D32" s="15"/>
      <c r="E32" s="15"/>
      <c r="F32" s="775"/>
      <c r="G32" s="776"/>
      <c r="H32" s="584"/>
      <c r="I32" s="584"/>
      <c r="J32" s="585"/>
    </row>
    <row r="33" spans="1:10" s="2" customFormat="1" ht="15" x14ac:dyDescent="0.25">
      <c r="A33" s="21"/>
      <c r="B33" s="152"/>
      <c r="C33" s="17"/>
      <c r="D33" s="15"/>
      <c r="E33" s="15"/>
      <c r="F33" s="775"/>
      <c r="G33" s="776"/>
      <c r="H33" s="584"/>
      <c r="I33" s="584"/>
      <c r="J33" s="585"/>
    </row>
    <row r="34" spans="1:10" s="2" customFormat="1" ht="15" x14ac:dyDescent="0.25">
      <c r="A34" s="21"/>
      <c r="B34" s="152"/>
      <c r="C34" s="17"/>
      <c r="D34" s="15"/>
      <c r="E34" s="15"/>
      <c r="F34" s="775"/>
      <c r="G34" s="776"/>
      <c r="H34" s="584"/>
      <c r="I34" s="584"/>
      <c r="J34" s="585"/>
    </row>
    <row r="35" spans="1:10" s="2" customFormat="1" ht="15" x14ac:dyDescent="0.25">
      <c r="A35" s="21"/>
      <c r="B35" s="152"/>
      <c r="C35" s="17"/>
      <c r="D35" s="15"/>
      <c r="E35" s="15"/>
      <c r="F35" s="775"/>
      <c r="G35" s="776"/>
      <c r="H35" s="584"/>
      <c r="I35" s="584"/>
      <c r="J35" s="585"/>
    </row>
    <row r="36" spans="1:10" s="2" customFormat="1" ht="15" x14ac:dyDescent="0.25">
      <c r="A36" s="21"/>
      <c r="B36" s="152"/>
      <c r="C36" s="17"/>
      <c r="D36" s="15"/>
      <c r="E36" s="15"/>
      <c r="F36" s="775"/>
      <c r="G36" s="776"/>
      <c r="H36" s="584"/>
      <c r="I36" s="584"/>
      <c r="J36" s="585"/>
    </row>
    <row r="37" spans="1:10" s="2" customFormat="1" ht="15" x14ac:dyDescent="0.25">
      <c r="A37" s="21"/>
      <c r="B37" s="152"/>
      <c r="C37" s="17"/>
      <c r="D37" s="15"/>
      <c r="E37" s="15"/>
      <c r="F37" s="775"/>
      <c r="G37" s="776"/>
      <c r="H37" s="584"/>
      <c r="I37" s="584"/>
      <c r="J37" s="585"/>
    </row>
    <row r="38" spans="1:10" s="2" customFormat="1" ht="15" x14ac:dyDescent="0.25">
      <c r="A38" s="21"/>
      <c r="B38" s="152"/>
      <c r="C38" s="17"/>
      <c r="D38" s="15"/>
      <c r="E38" s="15"/>
      <c r="F38" s="775"/>
      <c r="G38" s="776"/>
      <c r="H38" s="584"/>
      <c r="I38" s="584"/>
      <c r="J38" s="585"/>
    </row>
    <row r="39" spans="1:10" s="2" customFormat="1" ht="15" x14ac:dyDescent="0.25">
      <c r="A39" s="21"/>
      <c r="B39" s="152"/>
      <c r="C39" s="17"/>
      <c r="D39" s="15"/>
      <c r="E39" s="15"/>
      <c r="F39" s="775"/>
      <c r="G39" s="776"/>
      <c r="H39" s="584"/>
      <c r="I39" s="584"/>
      <c r="J39" s="585"/>
    </row>
    <row r="40" spans="1:10" s="2" customFormat="1" ht="15" x14ac:dyDescent="0.25">
      <c r="A40" s="21"/>
      <c r="B40" s="152"/>
      <c r="C40" s="17"/>
      <c r="D40" s="15"/>
      <c r="E40" s="15"/>
      <c r="F40" s="775"/>
      <c r="G40" s="776"/>
      <c r="H40" s="584"/>
      <c r="I40" s="584"/>
      <c r="J40" s="585"/>
    </row>
    <row r="41" spans="1:10" s="2" customFormat="1" ht="15" x14ac:dyDescent="0.25">
      <c r="A41" s="21"/>
      <c r="B41" s="152"/>
      <c r="C41" s="17"/>
      <c r="D41" s="15"/>
      <c r="E41" s="15"/>
      <c r="F41" s="775"/>
      <c r="G41" s="776"/>
      <c r="H41" s="584"/>
      <c r="I41" s="584"/>
      <c r="J41" s="585"/>
    </row>
    <row r="42" spans="1:10" s="2" customFormat="1" ht="15" x14ac:dyDescent="0.25">
      <c r="A42" s="21"/>
      <c r="B42" s="152"/>
      <c r="C42" s="17"/>
      <c r="D42" s="15"/>
      <c r="E42" s="15"/>
      <c r="F42" s="775"/>
      <c r="G42" s="776"/>
      <c r="H42" s="584"/>
      <c r="I42" s="584"/>
      <c r="J42" s="585"/>
    </row>
    <row r="43" spans="1:10" s="2" customFormat="1" ht="15" x14ac:dyDescent="0.25">
      <c r="A43" s="21"/>
      <c r="B43" s="152"/>
      <c r="C43" s="17"/>
      <c r="D43" s="15"/>
      <c r="E43" s="15"/>
      <c r="F43" s="775"/>
      <c r="G43" s="776"/>
      <c r="H43" s="584"/>
      <c r="I43" s="584"/>
      <c r="J43" s="585"/>
    </row>
    <row r="44" spans="1:10" s="2" customFormat="1" ht="15" x14ac:dyDescent="0.25">
      <c r="A44" s="21"/>
      <c r="B44" s="152"/>
      <c r="C44" s="17"/>
      <c r="D44" s="15"/>
      <c r="E44" s="15"/>
      <c r="F44" s="775"/>
      <c r="G44" s="776"/>
      <c r="H44" s="584"/>
      <c r="I44" s="584"/>
      <c r="J44" s="585"/>
    </row>
    <row r="45" spans="1:10" s="2" customFormat="1" ht="15.75" thickBot="1" x14ac:dyDescent="0.3">
      <c r="A45" s="20"/>
      <c r="B45" s="458" t="s">
        <v>10</v>
      </c>
      <c r="C45" s="459">
        <f>SUM(C25:C44)</f>
        <v>0</v>
      </c>
      <c r="D45" s="291">
        <f>SUM(D25:D44)</f>
        <v>0</v>
      </c>
      <c r="E45" s="291">
        <f>SUM(E25:E44)</f>
        <v>0</v>
      </c>
      <c r="F45" s="590">
        <f>SUM(F25:G44)</f>
        <v>0</v>
      </c>
      <c r="G45" s="591"/>
      <c r="H45" s="592"/>
      <c r="I45" s="593"/>
      <c r="J45" s="594"/>
    </row>
  </sheetData>
  <sheetProtection algorithmName="SHA-512" hashValue="rWC2FFDEnnq4LsQAuQQcZDqo4mErxsFU6XjouxhOF9cVE2J33FN9moy9HXkZRyrjy1t4JZ2xZxad3yKJ/MP7wg==" saltValue="u6asl8wD0Kwhh7LSuiADSw==" spinCount="100000" sheet="1" objects="1" scenarios="1" selectLockedCells="1"/>
  <mergeCells count="58">
    <mergeCell ref="F44:G44"/>
    <mergeCell ref="F45:G45"/>
    <mergeCell ref="F42:G42"/>
    <mergeCell ref="H42:J42"/>
    <mergeCell ref="H43:J43"/>
    <mergeCell ref="H44:J44"/>
    <mergeCell ref="H45:J45"/>
    <mergeCell ref="H31:J31"/>
    <mergeCell ref="H38:J38"/>
    <mergeCell ref="H39:J39"/>
    <mergeCell ref="H40:J40"/>
    <mergeCell ref="F43:G43"/>
    <mergeCell ref="F31:G31"/>
    <mergeCell ref="F38:G38"/>
    <mergeCell ref="F39:G39"/>
    <mergeCell ref="F40:G40"/>
    <mergeCell ref="F41:G41"/>
    <mergeCell ref="F36:G36"/>
    <mergeCell ref="F37:G37"/>
    <mergeCell ref="F32:G32"/>
    <mergeCell ref="F33:G33"/>
    <mergeCell ref="F34:G34"/>
    <mergeCell ref="F35:G35"/>
    <mergeCell ref="H41:J41"/>
    <mergeCell ref="H32:J32"/>
    <mergeCell ref="H33:J33"/>
    <mergeCell ref="H34:J34"/>
    <mergeCell ref="H35:J35"/>
    <mergeCell ref="H36:J36"/>
    <mergeCell ref="H37:J37"/>
    <mergeCell ref="B9:J9"/>
    <mergeCell ref="H27:J27"/>
    <mergeCell ref="H28:J28"/>
    <mergeCell ref="H29:J29"/>
    <mergeCell ref="H30:J30"/>
    <mergeCell ref="G12:G13"/>
    <mergeCell ref="F22:G23"/>
    <mergeCell ref="F24:G24"/>
    <mergeCell ref="F25:G25"/>
    <mergeCell ref="F26:G26"/>
    <mergeCell ref="F27:G27"/>
    <mergeCell ref="F28:G28"/>
    <mergeCell ref="F29:G29"/>
    <mergeCell ref="F30:G30"/>
    <mergeCell ref="H25:J25"/>
    <mergeCell ref="H26:J26"/>
    <mergeCell ref="G1:J4"/>
    <mergeCell ref="B5:J5"/>
    <mergeCell ref="B6:J6"/>
    <mergeCell ref="B7:J7"/>
    <mergeCell ref="B8:J8"/>
    <mergeCell ref="B21:J21"/>
    <mergeCell ref="B11:B12"/>
    <mergeCell ref="C22:C24"/>
    <mergeCell ref="D22:D24"/>
    <mergeCell ref="E22:E24"/>
    <mergeCell ref="H22:J24"/>
    <mergeCell ref="J12:J13"/>
  </mergeCells>
  <pageMargins left="0.7" right="0.7" top="0.75" bottom="0.75" header="0.3" footer="0.3"/>
  <pageSetup scale="74" orientation="landscape" r:id="rId1"/>
  <rowBreaks count="1" manualBreakCount="1">
    <brk id="8" max="7"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W38"/>
  <sheetViews>
    <sheetView zoomScale="110" zoomScaleNormal="110" zoomScaleSheetLayoutView="110" workbookViewId="0">
      <selection activeCell="C15" sqref="C15"/>
    </sheetView>
  </sheetViews>
  <sheetFormatPr defaultRowHeight="12.75" x14ac:dyDescent="0.2"/>
  <cols>
    <col min="1" max="1" width="2.7109375" customWidth="1"/>
    <col min="2" max="2" width="50.140625" customWidth="1"/>
    <col min="3" max="3" width="12.28515625" customWidth="1"/>
    <col min="4" max="4" width="13.140625" customWidth="1"/>
    <col min="5" max="5" width="10.5703125" customWidth="1"/>
    <col min="6" max="6" width="11" customWidth="1"/>
    <col min="7" max="8" width="9.7109375" customWidth="1"/>
    <col min="9" max="9" width="11.5703125" customWidth="1"/>
    <col min="10" max="10" width="47.7109375" customWidth="1"/>
    <col min="14" max="14" width="73.28515625" customWidth="1"/>
    <col min="257" max="257" width="2.7109375" customWidth="1"/>
    <col min="258" max="258" width="29.85546875" customWidth="1"/>
    <col min="259" max="260" width="9.7109375" customWidth="1"/>
    <col min="261" max="261" width="10.5703125" customWidth="1"/>
    <col min="262" max="262" width="9.85546875" customWidth="1"/>
    <col min="263" max="264" width="9.7109375" customWidth="1"/>
    <col min="265" max="265" width="9.140625" customWidth="1"/>
    <col min="513" max="513" width="2.7109375" customWidth="1"/>
    <col min="514" max="514" width="29.85546875" customWidth="1"/>
    <col min="515" max="516" width="9.7109375" customWidth="1"/>
    <col min="517" max="517" width="10.5703125" customWidth="1"/>
    <col min="518" max="518" width="9.85546875" customWidth="1"/>
    <col min="519" max="520" width="9.7109375" customWidth="1"/>
    <col min="521" max="521" width="9.140625" customWidth="1"/>
    <col min="769" max="769" width="2.7109375" customWidth="1"/>
    <col min="770" max="770" width="29.85546875" customWidth="1"/>
    <col min="771" max="772" width="9.7109375" customWidth="1"/>
    <col min="773" max="773" width="10.5703125" customWidth="1"/>
    <col min="774" max="774" width="9.85546875" customWidth="1"/>
    <col min="775" max="776" width="9.7109375" customWidth="1"/>
    <col min="777" max="777" width="9.140625" customWidth="1"/>
    <col min="1025" max="1025" width="2.7109375" customWidth="1"/>
    <col min="1026" max="1026" width="29.85546875" customWidth="1"/>
    <col min="1027" max="1028" width="9.7109375" customWidth="1"/>
    <col min="1029" max="1029" width="10.5703125" customWidth="1"/>
    <col min="1030" max="1030" width="9.85546875" customWidth="1"/>
    <col min="1031" max="1032" width="9.7109375" customWidth="1"/>
    <col min="1033" max="1033" width="9.140625" customWidth="1"/>
    <col min="1281" max="1281" width="2.7109375" customWidth="1"/>
    <col min="1282" max="1282" width="29.85546875" customWidth="1"/>
    <col min="1283" max="1284" width="9.7109375" customWidth="1"/>
    <col min="1285" max="1285" width="10.5703125" customWidth="1"/>
    <col min="1286" max="1286" width="9.85546875" customWidth="1"/>
    <col min="1287" max="1288" width="9.7109375" customWidth="1"/>
    <col min="1289" max="1289" width="9.140625" customWidth="1"/>
    <col min="1537" max="1537" width="2.7109375" customWidth="1"/>
    <col min="1538" max="1538" width="29.85546875" customWidth="1"/>
    <col min="1539" max="1540" width="9.7109375" customWidth="1"/>
    <col min="1541" max="1541" width="10.5703125" customWidth="1"/>
    <col min="1542" max="1542" width="9.85546875" customWidth="1"/>
    <col min="1543" max="1544" width="9.7109375" customWidth="1"/>
    <col min="1545" max="1545" width="9.140625" customWidth="1"/>
    <col min="1793" max="1793" width="2.7109375" customWidth="1"/>
    <col min="1794" max="1794" width="29.85546875" customWidth="1"/>
    <col min="1795" max="1796" width="9.7109375" customWidth="1"/>
    <col min="1797" max="1797" width="10.5703125" customWidth="1"/>
    <col min="1798" max="1798" width="9.85546875" customWidth="1"/>
    <col min="1799" max="1800" width="9.7109375" customWidth="1"/>
    <col min="1801" max="1801" width="9.140625" customWidth="1"/>
    <col min="2049" max="2049" width="2.7109375" customWidth="1"/>
    <col min="2050" max="2050" width="29.85546875" customWidth="1"/>
    <col min="2051" max="2052" width="9.7109375" customWidth="1"/>
    <col min="2053" max="2053" width="10.5703125" customWidth="1"/>
    <col min="2054" max="2054" width="9.85546875" customWidth="1"/>
    <col min="2055" max="2056" width="9.7109375" customWidth="1"/>
    <col min="2057" max="2057" width="9.140625" customWidth="1"/>
    <col min="2305" max="2305" width="2.7109375" customWidth="1"/>
    <col min="2306" max="2306" width="29.85546875" customWidth="1"/>
    <col min="2307" max="2308" width="9.7109375" customWidth="1"/>
    <col min="2309" max="2309" width="10.5703125" customWidth="1"/>
    <col min="2310" max="2310" width="9.85546875" customWidth="1"/>
    <col min="2311" max="2312" width="9.7109375" customWidth="1"/>
    <col min="2313" max="2313" width="9.140625" customWidth="1"/>
    <col min="2561" max="2561" width="2.7109375" customWidth="1"/>
    <col min="2562" max="2562" width="29.85546875" customWidth="1"/>
    <col min="2563" max="2564" width="9.7109375" customWidth="1"/>
    <col min="2565" max="2565" width="10.5703125" customWidth="1"/>
    <col min="2566" max="2566" width="9.85546875" customWidth="1"/>
    <col min="2567" max="2568" width="9.7109375" customWidth="1"/>
    <col min="2569" max="2569" width="9.140625" customWidth="1"/>
    <col min="2817" max="2817" width="2.7109375" customWidth="1"/>
    <col min="2818" max="2818" width="29.85546875" customWidth="1"/>
    <col min="2819" max="2820" width="9.7109375" customWidth="1"/>
    <col min="2821" max="2821" width="10.5703125" customWidth="1"/>
    <col min="2822" max="2822" width="9.85546875" customWidth="1"/>
    <col min="2823" max="2824" width="9.7109375" customWidth="1"/>
    <col min="2825" max="2825" width="9.140625" customWidth="1"/>
    <col min="3073" max="3073" width="2.7109375" customWidth="1"/>
    <col min="3074" max="3074" width="29.85546875" customWidth="1"/>
    <col min="3075" max="3076" width="9.7109375" customWidth="1"/>
    <col min="3077" max="3077" width="10.5703125" customWidth="1"/>
    <col min="3078" max="3078" width="9.85546875" customWidth="1"/>
    <col min="3079" max="3080" width="9.7109375" customWidth="1"/>
    <col min="3081" max="3081" width="9.140625" customWidth="1"/>
    <col min="3329" max="3329" width="2.7109375" customWidth="1"/>
    <col min="3330" max="3330" width="29.85546875" customWidth="1"/>
    <col min="3331" max="3332" width="9.7109375" customWidth="1"/>
    <col min="3333" max="3333" width="10.5703125" customWidth="1"/>
    <col min="3334" max="3334" width="9.85546875" customWidth="1"/>
    <col min="3335" max="3336" width="9.7109375" customWidth="1"/>
    <col min="3337" max="3337" width="9.140625" customWidth="1"/>
    <col min="3585" max="3585" width="2.7109375" customWidth="1"/>
    <col min="3586" max="3586" width="29.85546875" customWidth="1"/>
    <col min="3587" max="3588" width="9.7109375" customWidth="1"/>
    <col min="3589" max="3589" width="10.5703125" customWidth="1"/>
    <col min="3590" max="3590" width="9.85546875" customWidth="1"/>
    <col min="3591" max="3592" width="9.7109375" customWidth="1"/>
    <col min="3593" max="3593" width="9.140625" customWidth="1"/>
    <col min="3841" max="3841" width="2.7109375" customWidth="1"/>
    <col min="3842" max="3842" width="29.85546875" customWidth="1"/>
    <col min="3843" max="3844" width="9.7109375" customWidth="1"/>
    <col min="3845" max="3845" width="10.5703125" customWidth="1"/>
    <col min="3846" max="3846" width="9.85546875" customWidth="1"/>
    <col min="3847" max="3848" width="9.7109375" customWidth="1"/>
    <col min="3849" max="3849" width="9.140625" customWidth="1"/>
    <col min="4097" max="4097" width="2.7109375" customWidth="1"/>
    <col min="4098" max="4098" width="29.85546875" customWidth="1"/>
    <col min="4099" max="4100" width="9.7109375" customWidth="1"/>
    <col min="4101" max="4101" width="10.5703125" customWidth="1"/>
    <col min="4102" max="4102" width="9.85546875" customWidth="1"/>
    <col min="4103" max="4104" width="9.7109375" customWidth="1"/>
    <col min="4105" max="4105" width="9.140625" customWidth="1"/>
    <col min="4353" max="4353" width="2.7109375" customWidth="1"/>
    <col min="4354" max="4354" width="29.85546875" customWidth="1"/>
    <col min="4355" max="4356" width="9.7109375" customWidth="1"/>
    <col min="4357" max="4357" width="10.5703125" customWidth="1"/>
    <col min="4358" max="4358" width="9.85546875" customWidth="1"/>
    <col min="4359" max="4360" width="9.7109375" customWidth="1"/>
    <col min="4361" max="4361" width="9.140625" customWidth="1"/>
    <col min="4609" max="4609" width="2.7109375" customWidth="1"/>
    <col min="4610" max="4610" width="29.85546875" customWidth="1"/>
    <col min="4611" max="4612" width="9.7109375" customWidth="1"/>
    <col min="4613" max="4613" width="10.5703125" customWidth="1"/>
    <col min="4614" max="4614" width="9.85546875" customWidth="1"/>
    <col min="4615" max="4616" width="9.7109375" customWidth="1"/>
    <col min="4617" max="4617" width="9.140625" customWidth="1"/>
    <col min="4865" max="4865" width="2.7109375" customWidth="1"/>
    <col min="4866" max="4866" width="29.85546875" customWidth="1"/>
    <col min="4867" max="4868" width="9.7109375" customWidth="1"/>
    <col min="4869" max="4869" width="10.5703125" customWidth="1"/>
    <col min="4870" max="4870" width="9.85546875" customWidth="1"/>
    <col min="4871" max="4872" width="9.7109375" customWidth="1"/>
    <col min="4873" max="4873" width="9.140625" customWidth="1"/>
    <col min="5121" max="5121" width="2.7109375" customWidth="1"/>
    <col min="5122" max="5122" width="29.85546875" customWidth="1"/>
    <col min="5123" max="5124" width="9.7109375" customWidth="1"/>
    <col min="5125" max="5125" width="10.5703125" customWidth="1"/>
    <col min="5126" max="5126" width="9.85546875" customWidth="1"/>
    <col min="5127" max="5128" width="9.7109375" customWidth="1"/>
    <col min="5129" max="5129" width="9.140625" customWidth="1"/>
    <col min="5377" max="5377" width="2.7109375" customWidth="1"/>
    <col min="5378" max="5378" width="29.85546875" customWidth="1"/>
    <col min="5379" max="5380" width="9.7109375" customWidth="1"/>
    <col min="5381" max="5381" width="10.5703125" customWidth="1"/>
    <col min="5382" max="5382" width="9.85546875" customWidth="1"/>
    <col min="5383" max="5384" width="9.7109375" customWidth="1"/>
    <col min="5385" max="5385" width="9.140625" customWidth="1"/>
    <col min="5633" max="5633" width="2.7109375" customWidth="1"/>
    <col min="5634" max="5634" width="29.85546875" customWidth="1"/>
    <col min="5635" max="5636" width="9.7109375" customWidth="1"/>
    <col min="5637" max="5637" width="10.5703125" customWidth="1"/>
    <col min="5638" max="5638" width="9.85546875" customWidth="1"/>
    <col min="5639" max="5640" width="9.7109375" customWidth="1"/>
    <col min="5641" max="5641" width="9.140625" customWidth="1"/>
    <col min="5889" max="5889" width="2.7109375" customWidth="1"/>
    <col min="5890" max="5890" width="29.85546875" customWidth="1"/>
    <col min="5891" max="5892" width="9.7109375" customWidth="1"/>
    <col min="5893" max="5893" width="10.5703125" customWidth="1"/>
    <col min="5894" max="5894" width="9.85546875" customWidth="1"/>
    <col min="5895" max="5896" width="9.7109375" customWidth="1"/>
    <col min="5897" max="5897" width="9.140625" customWidth="1"/>
    <col min="6145" max="6145" width="2.7109375" customWidth="1"/>
    <col min="6146" max="6146" width="29.85546875" customWidth="1"/>
    <col min="6147" max="6148" width="9.7109375" customWidth="1"/>
    <col min="6149" max="6149" width="10.5703125" customWidth="1"/>
    <col min="6150" max="6150" width="9.85546875" customWidth="1"/>
    <col min="6151" max="6152" width="9.7109375" customWidth="1"/>
    <col min="6153" max="6153" width="9.140625" customWidth="1"/>
    <col min="6401" max="6401" width="2.7109375" customWidth="1"/>
    <col min="6402" max="6402" width="29.85546875" customWidth="1"/>
    <col min="6403" max="6404" width="9.7109375" customWidth="1"/>
    <col min="6405" max="6405" width="10.5703125" customWidth="1"/>
    <col min="6406" max="6406" width="9.85546875" customWidth="1"/>
    <col min="6407" max="6408" width="9.7109375" customWidth="1"/>
    <col min="6409" max="6409" width="9.140625" customWidth="1"/>
    <col min="6657" max="6657" width="2.7109375" customWidth="1"/>
    <col min="6658" max="6658" width="29.85546875" customWidth="1"/>
    <col min="6659" max="6660" width="9.7109375" customWidth="1"/>
    <col min="6661" max="6661" width="10.5703125" customWidth="1"/>
    <col min="6662" max="6662" width="9.85546875" customWidth="1"/>
    <col min="6663" max="6664" width="9.7109375" customWidth="1"/>
    <col min="6665" max="6665" width="9.140625" customWidth="1"/>
    <col min="6913" max="6913" width="2.7109375" customWidth="1"/>
    <col min="6914" max="6914" width="29.85546875" customWidth="1"/>
    <col min="6915" max="6916" width="9.7109375" customWidth="1"/>
    <col min="6917" max="6917" width="10.5703125" customWidth="1"/>
    <col min="6918" max="6918" width="9.85546875" customWidth="1"/>
    <col min="6919" max="6920" width="9.7109375" customWidth="1"/>
    <col min="6921" max="6921" width="9.140625" customWidth="1"/>
    <col min="7169" max="7169" width="2.7109375" customWidth="1"/>
    <col min="7170" max="7170" width="29.85546875" customWidth="1"/>
    <col min="7171" max="7172" width="9.7109375" customWidth="1"/>
    <col min="7173" max="7173" width="10.5703125" customWidth="1"/>
    <col min="7174" max="7174" width="9.85546875" customWidth="1"/>
    <col min="7175" max="7176" width="9.7109375" customWidth="1"/>
    <col min="7177" max="7177" width="9.140625" customWidth="1"/>
    <col min="7425" max="7425" width="2.7109375" customWidth="1"/>
    <col min="7426" max="7426" width="29.85546875" customWidth="1"/>
    <col min="7427" max="7428" width="9.7109375" customWidth="1"/>
    <col min="7429" max="7429" width="10.5703125" customWidth="1"/>
    <col min="7430" max="7430" width="9.85546875" customWidth="1"/>
    <col min="7431" max="7432" width="9.7109375" customWidth="1"/>
    <col min="7433" max="7433" width="9.140625" customWidth="1"/>
    <col min="7681" max="7681" width="2.7109375" customWidth="1"/>
    <col min="7682" max="7682" width="29.85546875" customWidth="1"/>
    <col min="7683" max="7684" width="9.7109375" customWidth="1"/>
    <col min="7685" max="7685" width="10.5703125" customWidth="1"/>
    <col min="7686" max="7686" width="9.85546875" customWidth="1"/>
    <col min="7687" max="7688" width="9.7109375" customWidth="1"/>
    <col min="7689" max="7689" width="9.140625" customWidth="1"/>
    <col min="7937" max="7937" width="2.7109375" customWidth="1"/>
    <col min="7938" max="7938" width="29.85546875" customWidth="1"/>
    <col min="7939" max="7940" width="9.7109375" customWidth="1"/>
    <col min="7941" max="7941" width="10.5703125" customWidth="1"/>
    <col min="7942" max="7942" width="9.85546875" customWidth="1"/>
    <col min="7943" max="7944" width="9.7109375" customWidth="1"/>
    <col min="7945" max="7945" width="9.140625" customWidth="1"/>
    <col min="8193" max="8193" width="2.7109375" customWidth="1"/>
    <col min="8194" max="8194" width="29.85546875" customWidth="1"/>
    <col min="8195" max="8196" width="9.7109375" customWidth="1"/>
    <col min="8197" max="8197" width="10.5703125" customWidth="1"/>
    <col min="8198" max="8198" width="9.85546875" customWidth="1"/>
    <col min="8199" max="8200" width="9.7109375" customWidth="1"/>
    <col min="8201" max="8201" width="9.140625" customWidth="1"/>
    <col min="8449" max="8449" width="2.7109375" customWidth="1"/>
    <col min="8450" max="8450" width="29.85546875" customWidth="1"/>
    <col min="8451" max="8452" width="9.7109375" customWidth="1"/>
    <col min="8453" max="8453" width="10.5703125" customWidth="1"/>
    <col min="8454" max="8454" width="9.85546875" customWidth="1"/>
    <col min="8455" max="8456" width="9.7109375" customWidth="1"/>
    <col min="8457" max="8457" width="9.140625" customWidth="1"/>
    <col min="8705" max="8705" width="2.7109375" customWidth="1"/>
    <col min="8706" max="8706" width="29.85546875" customWidth="1"/>
    <col min="8707" max="8708" width="9.7109375" customWidth="1"/>
    <col min="8709" max="8709" width="10.5703125" customWidth="1"/>
    <col min="8710" max="8710" width="9.85546875" customWidth="1"/>
    <col min="8711" max="8712" width="9.7109375" customWidth="1"/>
    <col min="8713" max="8713" width="9.140625" customWidth="1"/>
    <col min="8961" max="8961" width="2.7109375" customWidth="1"/>
    <col min="8962" max="8962" width="29.85546875" customWidth="1"/>
    <col min="8963" max="8964" width="9.7109375" customWidth="1"/>
    <col min="8965" max="8965" width="10.5703125" customWidth="1"/>
    <col min="8966" max="8966" width="9.85546875" customWidth="1"/>
    <col min="8967" max="8968" width="9.7109375" customWidth="1"/>
    <col min="8969" max="8969" width="9.140625" customWidth="1"/>
    <col min="9217" max="9217" width="2.7109375" customWidth="1"/>
    <col min="9218" max="9218" width="29.85546875" customWidth="1"/>
    <col min="9219" max="9220" width="9.7109375" customWidth="1"/>
    <col min="9221" max="9221" width="10.5703125" customWidth="1"/>
    <col min="9222" max="9222" width="9.85546875" customWidth="1"/>
    <col min="9223" max="9224" width="9.7109375" customWidth="1"/>
    <col min="9225" max="9225" width="9.140625" customWidth="1"/>
    <col min="9473" max="9473" width="2.7109375" customWidth="1"/>
    <col min="9474" max="9474" width="29.85546875" customWidth="1"/>
    <col min="9475" max="9476" width="9.7109375" customWidth="1"/>
    <col min="9477" max="9477" width="10.5703125" customWidth="1"/>
    <col min="9478" max="9478" width="9.85546875" customWidth="1"/>
    <col min="9479" max="9480" width="9.7109375" customWidth="1"/>
    <col min="9481" max="9481" width="9.140625" customWidth="1"/>
    <col min="9729" max="9729" width="2.7109375" customWidth="1"/>
    <col min="9730" max="9730" width="29.85546875" customWidth="1"/>
    <col min="9731" max="9732" width="9.7109375" customWidth="1"/>
    <col min="9733" max="9733" width="10.5703125" customWidth="1"/>
    <col min="9734" max="9734" width="9.85546875" customWidth="1"/>
    <col min="9735" max="9736" width="9.7109375" customWidth="1"/>
    <col min="9737" max="9737" width="9.140625" customWidth="1"/>
    <col min="9985" max="9985" width="2.7109375" customWidth="1"/>
    <col min="9986" max="9986" width="29.85546875" customWidth="1"/>
    <col min="9987" max="9988" width="9.7109375" customWidth="1"/>
    <col min="9989" max="9989" width="10.5703125" customWidth="1"/>
    <col min="9990" max="9990" width="9.85546875" customWidth="1"/>
    <col min="9991" max="9992" width="9.7109375" customWidth="1"/>
    <col min="9993" max="9993" width="9.140625" customWidth="1"/>
    <col min="10241" max="10241" width="2.7109375" customWidth="1"/>
    <col min="10242" max="10242" width="29.85546875" customWidth="1"/>
    <col min="10243" max="10244" width="9.7109375" customWidth="1"/>
    <col min="10245" max="10245" width="10.5703125" customWidth="1"/>
    <col min="10246" max="10246" width="9.85546875" customWidth="1"/>
    <col min="10247" max="10248" width="9.7109375" customWidth="1"/>
    <col min="10249" max="10249" width="9.140625" customWidth="1"/>
    <col min="10497" max="10497" width="2.7109375" customWidth="1"/>
    <col min="10498" max="10498" width="29.85546875" customWidth="1"/>
    <col min="10499" max="10500" width="9.7109375" customWidth="1"/>
    <col min="10501" max="10501" width="10.5703125" customWidth="1"/>
    <col min="10502" max="10502" width="9.85546875" customWidth="1"/>
    <col min="10503" max="10504" width="9.7109375" customWidth="1"/>
    <col min="10505" max="10505" width="9.140625" customWidth="1"/>
    <col min="10753" max="10753" width="2.7109375" customWidth="1"/>
    <col min="10754" max="10754" width="29.85546875" customWidth="1"/>
    <col min="10755" max="10756" width="9.7109375" customWidth="1"/>
    <col min="10757" max="10757" width="10.5703125" customWidth="1"/>
    <col min="10758" max="10758" width="9.85546875" customWidth="1"/>
    <col min="10759" max="10760" width="9.7109375" customWidth="1"/>
    <col min="10761" max="10761" width="9.140625" customWidth="1"/>
    <col min="11009" max="11009" width="2.7109375" customWidth="1"/>
    <col min="11010" max="11010" width="29.85546875" customWidth="1"/>
    <col min="11011" max="11012" width="9.7109375" customWidth="1"/>
    <col min="11013" max="11013" width="10.5703125" customWidth="1"/>
    <col min="11014" max="11014" width="9.85546875" customWidth="1"/>
    <col min="11015" max="11016" width="9.7109375" customWidth="1"/>
    <col min="11017" max="11017" width="9.140625" customWidth="1"/>
    <col min="11265" max="11265" width="2.7109375" customWidth="1"/>
    <col min="11266" max="11266" width="29.85546875" customWidth="1"/>
    <col min="11267" max="11268" width="9.7109375" customWidth="1"/>
    <col min="11269" max="11269" width="10.5703125" customWidth="1"/>
    <col min="11270" max="11270" width="9.85546875" customWidth="1"/>
    <col min="11271" max="11272" width="9.7109375" customWidth="1"/>
    <col min="11273" max="11273" width="9.140625" customWidth="1"/>
    <col min="11521" max="11521" width="2.7109375" customWidth="1"/>
    <col min="11522" max="11522" width="29.85546875" customWidth="1"/>
    <col min="11523" max="11524" width="9.7109375" customWidth="1"/>
    <col min="11525" max="11525" width="10.5703125" customWidth="1"/>
    <col min="11526" max="11526" width="9.85546875" customWidth="1"/>
    <col min="11527" max="11528" width="9.7109375" customWidth="1"/>
    <col min="11529" max="11529" width="9.140625" customWidth="1"/>
    <col min="11777" max="11777" width="2.7109375" customWidth="1"/>
    <col min="11778" max="11778" width="29.85546875" customWidth="1"/>
    <col min="11779" max="11780" width="9.7109375" customWidth="1"/>
    <col min="11781" max="11781" width="10.5703125" customWidth="1"/>
    <col min="11782" max="11782" width="9.85546875" customWidth="1"/>
    <col min="11783" max="11784" width="9.7109375" customWidth="1"/>
    <col min="11785" max="11785" width="9.140625" customWidth="1"/>
    <col min="12033" max="12033" width="2.7109375" customWidth="1"/>
    <col min="12034" max="12034" width="29.85546875" customWidth="1"/>
    <col min="12035" max="12036" width="9.7109375" customWidth="1"/>
    <col min="12037" max="12037" width="10.5703125" customWidth="1"/>
    <col min="12038" max="12038" width="9.85546875" customWidth="1"/>
    <col min="12039" max="12040" width="9.7109375" customWidth="1"/>
    <col min="12041" max="12041" width="9.140625" customWidth="1"/>
    <col min="12289" max="12289" width="2.7109375" customWidth="1"/>
    <col min="12290" max="12290" width="29.85546875" customWidth="1"/>
    <col min="12291" max="12292" width="9.7109375" customWidth="1"/>
    <col min="12293" max="12293" width="10.5703125" customWidth="1"/>
    <col min="12294" max="12294" width="9.85546875" customWidth="1"/>
    <col min="12295" max="12296" width="9.7109375" customWidth="1"/>
    <col min="12297" max="12297" width="9.140625" customWidth="1"/>
    <col min="12545" max="12545" width="2.7109375" customWidth="1"/>
    <col min="12546" max="12546" width="29.85546875" customWidth="1"/>
    <col min="12547" max="12548" width="9.7109375" customWidth="1"/>
    <col min="12549" max="12549" width="10.5703125" customWidth="1"/>
    <col min="12550" max="12550" width="9.85546875" customWidth="1"/>
    <col min="12551" max="12552" width="9.7109375" customWidth="1"/>
    <col min="12553" max="12553" width="9.140625" customWidth="1"/>
    <col min="12801" max="12801" width="2.7109375" customWidth="1"/>
    <col min="12802" max="12802" width="29.85546875" customWidth="1"/>
    <col min="12803" max="12804" width="9.7109375" customWidth="1"/>
    <col min="12805" max="12805" width="10.5703125" customWidth="1"/>
    <col min="12806" max="12806" width="9.85546875" customWidth="1"/>
    <col min="12807" max="12808" width="9.7109375" customWidth="1"/>
    <col min="12809" max="12809" width="9.140625" customWidth="1"/>
    <col min="13057" max="13057" width="2.7109375" customWidth="1"/>
    <col min="13058" max="13058" width="29.85546875" customWidth="1"/>
    <col min="13059" max="13060" width="9.7109375" customWidth="1"/>
    <col min="13061" max="13061" width="10.5703125" customWidth="1"/>
    <col min="13062" max="13062" width="9.85546875" customWidth="1"/>
    <col min="13063" max="13064" width="9.7109375" customWidth="1"/>
    <col min="13065" max="13065" width="9.140625" customWidth="1"/>
    <col min="13313" max="13313" width="2.7109375" customWidth="1"/>
    <col min="13314" max="13314" width="29.85546875" customWidth="1"/>
    <col min="13315" max="13316" width="9.7109375" customWidth="1"/>
    <col min="13317" max="13317" width="10.5703125" customWidth="1"/>
    <col min="13318" max="13318" width="9.85546875" customWidth="1"/>
    <col min="13319" max="13320" width="9.7109375" customWidth="1"/>
    <col min="13321" max="13321" width="9.140625" customWidth="1"/>
    <col min="13569" max="13569" width="2.7109375" customWidth="1"/>
    <col min="13570" max="13570" width="29.85546875" customWidth="1"/>
    <col min="13571" max="13572" width="9.7109375" customWidth="1"/>
    <col min="13573" max="13573" width="10.5703125" customWidth="1"/>
    <col min="13574" max="13574" width="9.85546875" customWidth="1"/>
    <col min="13575" max="13576" width="9.7109375" customWidth="1"/>
    <col min="13577" max="13577" width="9.140625" customWidth="1"/>
    <col min="13825" max="13825" width="2.7109375" customWidth="1"/>
    <col min="13826" max="13826" width="29.85546875" customWidth="1"/>
    <col min="13827" max="13828" width="9.7109375" customWidth="1"/>
    <col min="13829" max="13829" width="10.5703125" customWidth="1"/>
    <col min="13830" max="13830" width="9.85546875" customWidth="1"/>
    <col min="13831" max="13832" width="9.7109375" customWidth="1"/>
    <col min="13833" max="13833" width="9.140625" customWidth="1"/>
    <col min="14081" max="14081" width="2.7109375" customWidth="1"/>
    <col min="14082" max="14082" width="29.85546875" customWidth="1"/>
    <col min="14083" max="14084" width="9.7109375" customWidth="1"/>
    <col min="14085" max="14085" width="10.5703125" customWidth="1"/>
    <col min="14086" max="14086" width="9.85546875" customWidth="1"/>
    <col min="14087" max="14088" width="9.7109375" customWidth="1"/>
    <col min="14089" max="14089" width="9.140625" customWidth="1"/>
    <col min="14337" max="14337" width="2.7109375" customWidth="1"/>
    <col min="14338" max="14338" width="29.85546875" customWidth="1"/>
    <col min="14339" max="14340" width="9.7109375" customWidth="1"/>
    <col min="14341" max="14341" width="10.5703125" customWidth="1"/>
    <col min="14342" max="14342" width="9.85546875" customWidth="1"/>
    <col min="14343" max="14344" width="9.7109375" customWidth="1"/>
    <col min="14345" max="14345" width="9.140625" customWidth="1"/>
    <col min="14593" max="14593" width="2.7109375" customWidth="1"/>
    <col min="14594" max="14594" width="29.85546875" customWidth="1"/>
    <col min="14595" max="14596" width="9.7109375" customWidth="1"/>
    <col min="14597" max="14597" width="10.5703125" customWidth="1"/>
    <col min="14598" max="14598" width="9.85546875" customWidth="1"/>
    <col min="14599" max="14600" width="9.7109375" customWidth="1"/>
    <col min="14601" max="14601" width="9.140625" customWidth="1"/>
    <col min="14849" max="14849" width="2.7109375" customWidth="1"/>
    <col min="14850" max="14850" width="29.85546875" customWidth="1"/>
    <col min="14851" max="14852" width="9.7109375" customWidth="1"/>
    <col min="14853" max="14853" width="10.5703125" customWidth="1"/>
    <col min="14854" max="14854" width="9.85546875" customWidth="1"/>
    <col min="14855" max="14856" width="9.7109375" customWidth="1"/>
    <col min="14857" max="14857" width="9.140625" customWidth="1"/>
    <col min="15105" max="15105" width="2.7109375" customWidth="1"/>
    <col min="15106" max="15106" width="29.85546875" customWidth="1"/>
    <col min="15107" max="15108" width="9.7109375" customWidth="1"/>
    <col min="15109" max="15109" width="10.5703125" customWidth="1"/>
    <col min="15110" max="15110" width="9.85546875" customWidth="1"/>
    <col min="15111" max="15112" width="9.7109375" customWidth="1"/>
    <col min="15113" max="15113" width="9.140625" customWidth="1"/>
    <col min="15361" max="15361" width="2.7109375" customWidth="1"/>
    <col min="15362" max="15362" width="29.85546875" customWidth="1"/>
    <col min="15363" max="15364" width="9.7109375" customWidth="1"/>
    <col min="15365" max="15365" width="10.5703125" customWidth="1"/>
    <col min="15366" max="15366" width="9.85546875" customWidth="1"/>
    <col min="15367" max="15368" width="9.7109375" customWidth="1"/>
    <col min="15369" max="15369" width="9.140625" customWidth="1"/>
    <col min="15617" max="15617" width="2.7109375" customWidth="1"/>
    <col min="15618" max="15618" width="29.85546875" customWidth="1"/>
    <col min="15619" max="15620" width="9.7109375" customWidth="1"/>
    <col min="15621" max="15621" width="10.5703125" customWidth="1"/>
    <col min="15622" max="15622" width="9.85546875" customWidth="1"/>
    <col min="15623" max="15624" width="9.7109375" customWidth="1"/>
    <col min="15625" max="15625" width="9.140625" customWidth="1"/>
    <col min="15873" max="15873" width="2.7109375" customWidth="1"/>
    <col min="15874" max="15874" width="29.85546875" customWidth="1"/>
    <col min="15875" max="15876" width="9.7109375" customWidth="1"/>
    <col min="15877" max="15877" width="10.5703125" customWidth="1"/>
    <col min="15878" max="15878" width="9.85546875" customWidth="1"/>
    <col min="15879" max="15880" width="9.7109375" customWidth="1"/>
    <col min="15881" max="15881" width="9.140625" customWidth="1"/>
    <col min="16129" max="16129" width="2.7109375" customWidth="1"/>
    <col min="16130" max="16130" width="29.85546875" customWidth="1"/>
    <col min="16131" max="16132" width="9.7109375" customWidth="1"/>
    <col min="16133" max="16133" width="10.5703125" customWidth="1"/>
    <col min="16134" max="16134" width="9.85546875" customWidth="1"/>
    <col min="16135" max="16136" width="9.7109375" customWidth="1"/>
    <col min="16137" max="16137" width="9.140625" customWidth="1"/>
  </cols>
  <sheetData>
    <row r="1" spans="1:14" s="2" customFormat="1" ht="15" customHeight="1" x14ac:dyDescent="0.25">
      <c r="A1" s="20"/>
      <c r="B1" s="136"/>
      <c r="C1" s="137"/>
      <c r="D1" s="137"/>
      <c r="E1" s="138"/>
      <c r="F1" s="471" t="s">
        <v>174</v>
      </c>
      <c r="G1" s="471"/>
      <c r="H1" s="471"/>
      <c r="I1" s="471"/>
      <c r="J1" s="472"/>
    </row>
    <row r="2" spans="1:14" s="2" customFormat="1" ht="15" customHeight="1" x14ac:dyDescent="0.25">
      <c r="A2" s="20"/>
      <c r="B2" s="140"/>
      <c r="C2" s="141"/>
      <c r="D2" s="141"/>
      <c r="E2" s="142"/>
      <c r="F2" s="473"/>
      <c r="G2" s="473"/>
      <c r="H2" s="473"/>
      <c r="I2" s="473"/>
      <c r="J2" s="474"/>
    </row>
    <row r="3" spans="1:14" s="2" customFormat="1" ht="15" customHeight="1" x14ac:dyDescent="0.25">
      <c r="A3" s="20"/>
      <c r="B3" s="140"/>
      <c r="C3" s="141"/>
      <c r="D3" s="141"/>
      <c r="E3" s="142"/>
      <c r="F3" s="473"/>
      <c r="G3" s="473"/>
      <c r="H3" s="473"/>
      <c r="I3" s="473"/>
      <c r="J3" s="474"/>
    </row>
    <row r="4" spans="1:14" s="2" customFormat="1" ht="15.75" customHeight="1" thickBot="1" x14ac:dyDescent="0.3">
      <c r="A4" s="20"/>
      <c r="B4" s="143"/>
      <c r="C4" s="144"/>
      <c r="D4" s="144"/>
      <c r="E4" s="144"/>
      <c r="F4" s="475"/>
      <c r="G4" s="475"/>
      <c r="H4" s="475"/>
      <c r="I4" s="475"/>
      <c r="J4" s="476"/>
    </row>
    <row r="5" spans="1:14" s="2" customFormat="1" ht="15" customHeight="1" x14ac:dyDescent="0.25">
      <c r="A5" s="20"/>
      <c r="B5" s="723" t="s">
        <v>86</v>
      </c>
      <c r="C5" s="724"/>
      <c r="D5" s="724"/>
      <c r="E5" s="724"/>
      <c r="F5" s="724"/>
      <c r="G5" s="724"/>
      <c r="H5" s="724"/>
      <c r="I5" s="724"/>
      <c r="J5" s="725"/>
    </row>
    <row r="6" spans="1:14" s="2" customFormat="1" ht="15" customHeight="1" x14ac:dyDescent="0.25">
      <c r="A6" s="20"/>
      <c r="B6" s="732" t="s">
        <v>401</v>
      </c>
      <c r="C6" s="733"/>
      <c r="D6" s="733"/>
      <c r="E6" s="733"/>
      <c r="F6" s="733"/>
      <c r="G6" s="733"/>
      <c r="H6" s="733"/>
      <c r="I6" s="733"/>
      <c r="J6" s="734"/>
    </row>
    <row r="7" spans="1:14" s="2" customFormat="1" ht="15" customHeight="1" x14ac:dyDescent="0.25">
      <c r="A7" s="20"/>
      <c r="B7" s="732" t="s">
        <v>113</v>
      </c>
      <c r="C7" s="733"/>
      <c r="D7" s="733"/>
      <c r="E7" s="733"/>
      <c r="F7" s="733"/>
      <c r="G7" s="733"/>
      <c r="H7" s="733"/>
      <c r="I7" s="733"/>
      <c r="J7" s="734"/>
    </row>
    <row r="8" spans="1:14" s="2" customFormat="1" ht="15" customHeight="1" x14ac:dyDescent="0.25">
      <c r="A8" s="20"/>
      <c r="B8" s="748" t="s">
        <v>292</v>
      </c>
      <c r="C8" s="749"/>
      <c r="D8" s="749"/>
      <c r="E8" s="749"/>
      <c r="F8" s="749"/>
      <c r="G8" s="749"/>
      <c r="H8" s="749"/>
      <c r="I8" s="749"/>
      <c r="J8" s="750"/>
    </row>
    <row r="9" spans="1:14" s="2" customFormat="1" ht="28.5" customHeight="1" thickBot="1" x14ac:dyDescent="0.3">
      <c r="A9" s="20"/>
      <c r="B9" s="777" t="s">
        <v>376</v>
      </c>
      <c r="C9" s="778"/>
      <c r="D9" s="778"/>
      <c r="E9" s="778"/>
      <c r="F9" s="778"/>
      <c r="G9" s="778"/>
      <c r="H9" s="778"/>
      <c r="I9" s="778"/>
      <c r="J9" s="779"/>
    </row>
    <row r="10" spans="1:14" s="2" customFormat="1" ht="41.25" customHeight="1" x14ac:dyDescent="0.25">
      <c r="A10" s="20"/>
      <c r="B10" s="605"/>
      <c r="C10" s="606"/>
      <c r="D10" s="606"/>
      <c r="E10" s="606"/>
      <c r="F10" s="606"/>
      <c r="G10" s="606"/>
      <c r="H10" s="606"/>
      <c r="I10" s="606"/>
      <c r="J10" s="607"/>
    </row>
    <row r="11" spans="1:14" s="2" customFormat="1" ht="20.100000000000001" customHeight="1" x14ac:dyDescent="0.25">
      <c r="A11" s="20"/>
      <c r="B11" s="304"/>
      <c r="C11" s="546" t="s">
        <v>105</v>
      </c>
      <c r="D11" s="546" t="s">
        <v>104</v>
      </c>
      <c r="E11" s="601" t="s">
        <v>85</v>
      </c>
      <c r="F11" s="124"/>
      <c r="G11" s="740" t="s">
        <v>21</v>
      </c>
      <c r="H11" s="741"/>
      <c r="I11" s="742"/>
      <c r="J11" s="579" t="s">
        <v>87</v>
      </c>
      <c r="K11"/>
      <c r="L11"/>
      <c r="M11"/>
      <c r="N11"/>
    </row>
    <row r="12" spans="1:14" s="2" customFormat="1" ht="20.100000000000001" customHeight="1" x14ac:dyDescent="0.25">
      <c r="A12" s="20"/>
      <c r="B12" s="280"/>
      <c r="C12" s="544"/>
      <c r="D12" s="544"/>
      <c r="E12" s="602"/>
      <c r="F12" s="602" t="s">
        <v>192</v>
      </c>
      <c r="G12" s="743" t="s">
        <v>0</v>
      </c>
      <c r="H12" s="744"/>
      <c r="I12" s="745" t="s">
        <v>193</v>
      </c>
      <c r="J12" s="604"/>
      <c r="K12"/>
      <c r="L12"/>
      <c r="M12"/>
      <c r="N12"/>
    </row>
    <row r="13" spans="1:14" s="2" customFormat="1" ht="19.5" customHeight="1" x14ac:dyDescent="0.25">
      <c r="A13" s="20"/>
      <c r="B13" s="286"/>
      <c r="C13" s="545"/>
      <c r="D13" s="545"/>
      <c r="E13" s="603"/>
      <c r="F13" s="603"/>
      <c r="G13" s="746" t="s">
        <v>3</v>
      </c>
      <c r="H13" s="746" t="s">
        <v>39</v>
      </c>
      <c r="I13" s="747"/>
      <c r="J13" s="580"/>
    </row>
    <row r="14" spans="1:14" s="2" customFormat="1" ht="15" x14ac:dyDescent="0.25">
      <c r="A14" s="21"/>
      <c r="B14" s="305" t="s">
        <v>9</v>
      </c>
      <c r="C14" s="595"/>
      <c r="D14" s="595"/>
      <c r="E14" s="595"/>
      <c r="F14" s="596"/>
      <c r="G14" s="595"/>
      <c r="H14" s="595"/>
      <c r="I14" s="595"/>
      <c r="J14" s="597"/>
    </row>
    <row r="15" spans="1:14" s="2" customFormat="1" ht="15" x14ac:dyDescent="0.25">
      <c r="A15" s="21"/>
      <c r="B15" s="289" t="s">
        <v>243</v>
      </c>
      <c r="C15" s="19"/>
      <c r="D15" s="19"/>
      <c r="E15" s="19"/>
      <c r="F15" s="118">
        <f>IF(C15&lt;&gt;0,((E15-C15)/C15),0)</f>
        <v>0</v>
      </c>
      <c r="G15" s="780"/>
      <c r="H15" s="780" t="e">
        <f>(+G15/12)/'8-Annual Budget'!$J$13</f>
        <v>#DIV/0!</v>
      </c>
      <c r="I15" s="781" t="e">
        <f>(+G15-C15)/C15</f>
        <v>#DIV/0!</v>
      </c>
      <c r="J15" s="268"/>
    </row>
    <row r="16" spans="1:14" s="2" customFormat="1" ht="15" x14ac:dyDescent="0.25">
      <c r="A16" s="21"/>
      <c r="B16" s="289" t="s">
        <v>244</v>
      </c>
      <c r="C16" s="3"/>
      <c r="D16" s="3"/>
      <c r="E16" s="3"/>
      <c r="F16" s="118">
        <f t="shared" ref="F16:F18" si="0">IF(C16&lt;&gt;0,((E16-C16)/C16),0)</f>
        <v>0</v>
      </c>
      <c r="G16" s="764"/>
      <c r="H16" s="780" t="e">
        <f>(+G16/12)/'8-Annual Budget'!$J$13</f>
        <v>#DIV/0!</v>
      </c>
      <c r="I16" s="781" t="e">
        <f t="shared" ref="I16:I19" si="1">(+G16-C16)/C16</f>
        <v>#DIV/0!</v>
      </c>
      <c r="J16" s="268"/>
    </row>
    <row r="17" spans="1:23" s="2" customFormat="1" ht="15" x14ac:dyDescent="0.25">
      <c r="A17" s="21"/>
      <c r="B17" s="289" t="s">
        <v>8</v>
      </c>
      <c r="C17" s="3"/>
      <c r="D17" s="3"/>
      <c r="E17" s="3"/>
      <c r="F17" s="118">
        <f t="shared" si="0"/>
        <v>0</v>
      </c>
      <c r="G17" s="764"/>
      <c r="H17" s="780" t="e">
        <f>(+G17/12)/'8-Annual Budget'!$J$13</f>
        <v>#DIV/0!</v>
      </c>
      <c r="I17" s="781" t="e">
        <f t="shared" si="1"/>
        <v>#DIV/0!</v>
      </c>
      <c r="J17" s="268"/>
    </row>
    <row r="18" spans="1:23" s="2" customFormat="1" ht="15" x14ac:dyDescent="0.25">
      <c r="A18" s="21"/>
      <c r="B18" s="289" t="s">
        <v>122</v>
      </c>
      <c r="C18" s="3"/>
      <c r="D18" s="3"/>
      <c r="E18" s="3"/>
      <c r="F18" s="118">
        <f t="shared" si="0"/>
        <v>0</v>
      </c>
      <c r="G18" s="764"/>
      <c r="H18" s="780" t="e">
        <f>(+G18/12)/'8-Annual Budget'!$J$13</f>
        <v>#DIV/0!</v>
      </c>
      <c r="I18" s="781" t="e">
        <f t="shared" si="1"/>
        <v>#DIV/0!</v>
      </c>
      <c r="J18" s="268"/>
    </row>
    <row r="19" spans="1:23" s="2" customFormat="1" ht="15" x14ac:dyDescent="0.25">
      <c r="A19" s="20"/>
      <c r="B19" s="306" t="s">
        <v>124</v>
      </c>
      <c r="C19" s="14">
        <f>C15+C16+C17-C18</f>
        <v>0</v>
      </c>
      <c r="D19" s="14">
        <f t="shared" ref="D19:G19" si="2">D15+D16+D17-D18</f>
        <v>0</v>
      </c>
      <c r="E19" s="14">
        <f t="shared" si="2"/>
        <v>0</v>
      </c>
      <c r="F19" s="118">
        <f t="shared" ref="F19" si="3">IF(C19&lt;&gt;0,((E19-C19)/C19),0)</f>
        <v>0</v>
      </c>
      <c r="G19" s="356">
        <f t="shared" si="2"/>
        <v>0</v>
      </c>
      <c r="H19" s="780" t="e">
        <f>(+G19/12)/'8-Annual Budget'!$J$13</f>
        <v>#DIV/0!</v>
      </c>
      <c r="I19" s="737" t="e">
        <f t="shared" si="1"/>
        <v>#DIV/0!</v>
      </c>
      <c r="J19" s="307"/>
      <c r="K19"/>
      <c r="L19"/>
      <c r="M19"/>
      <c r="N19"/>
    </row>
    <row r="20" spans="1:23" s="2" customFormat="1" ht="15" x14ac:dyDescent="0.25">
      <c r="A20" s="20"/>
      <c r="B20" s="287" t="s">
        <v>7</v>
      </c>
      <c r="C20" s="598"/>
      <c r="D20" s="599"/>
      <c r="E20" s="599"/>
      <c r="F20" s="599"/>
      <c r="G20" s="599"/>
      <c r="H20" s="599"/>
      <c r="I20" s="600"/>
      <c r="J20" s="308"/>
      <c r="M20"/>
      <c r="N20"/>
      <c r="O20"/>
      <c r="P20"/>
      <c r="Q20"/>
      <c r="R20"/>
      <c r="S20"/>
      <c r="T20"/>
      <c r="U20"/>
      <c r="V20"/>
      <c r="W20"/>
    </row>
    <row r="21" spans="1:23" s="2" customFormat="1" ht="15" x14ac:dyDescent="0.25">
      <c r="A21" s="20"/>
      <c r="B21" s="289" t="s">
        <v>4</v>
      </c>
      <c r="C21" s="19"/>
      <c r="D21" s="19"/>
      <c r="E21" s="19"/>
      <c r="F21" s="118">
        <f t="shared" ref="F21:F24" si="4">IF(C21&lt;&gt;0,((E21-C21)/C21),0)</f>
        <v>0</v>
      </c>
      <c r="G21" s="780"/>
      <c r="H21" s="780" t="e">
        <f>(+G21/12)/'8-Annual Budget'!$J$13</f>
        <v>#DIV/0!</v>
      </c>
      <c r="I21" s="781" t="e">
        <f t="shared" ref="I21:I26" si="5">(+G21-C21)/C21</f>
        <v>#DIV/0!</v>
      </c>
      <c r="J21" s="268"/>
      <c r="M21"/>
      <c r="N21"/>
      <c r="P21"/>
      <c r="Q21"/>
      <c r="R21"/>
      <c r="S21"/>
      <c r="T21"/>
      <c r="U21"/>
      <c r="V21"/>
      <c r="W21"/>
    </row>
    <row r="22" spans="1:23" s="2" customFormat="1" ht="15" x14ac:dyDescent="0.25">
      <c r="A22" s="20"/>
      <c r="B22" s="289" t="s">
        <v>245</v>
      </c>
      <c r="C22" s="3"/>
      <c r="D22" s="297"/>
      <c r="E22" s="3"/>
      <c r="F22" s="118">
        <f t="shared" si="4"/>
        <v>0</v>
      </c>
      <c r="G22" s="764"/>
      <c r="H22" s="780" t="e">
        <f>(+G22/12)/'8-Annual Budget'!$J$13</f>
        <v>#DIV/0!</v>
      </c>
      <c r="I22" s="781" t="e">
        <f t="shared" si="5"/>
        <v>#DIV/0!</v>
      </c>
      <c r="J22" s="268"/>
    </row>
    <row r="23" spans="1:23" s="2" customFormat="1" ht="15" x14ac:dyDescent="0.25">
      <c r="A23" s="20"/>
      <c r="B23" s="289" t="s">
        <v>5</v>
      </c>
      <c r="C23" s="3"/>
      <c r="D23" s="3"/>
      <c r="E23" s="3"/>
      <c r="F23" s="118">
        <f t="shared" si="4"/>
        <v>0</v>
      </c>
      <c r="G23" s="764"/>
      <c r="H23" s="780" t="e">
        <f>(+G23/12)/'8-Annual Budget'!$J$13</f>
        <v>#DIV/0!</v>
      </c>
      <c r="I23" s="781" t="e">
        <f t="shared" si="5"/>
        <v>#DIV/0!</v>
      </c>
      <c r="J23" s="268"/>
    </row>
    <row r="24" spans="1:23" s="2" customFormat="1" ht="15" x14ac:dyDescent="0.25">
      <c r="A24" s="20"/>
      <c r="B24" s="289" t="s">
        <v>6</v>
      </c>
      <c r="C24" s="3"/>
      <c r="D24" s="3"/>
      <c r="E24" s="3"/>
      <c r="F24" s="118">
        <f t="shared" si="4"/>
        <v>0</v>
      </c>
      <c r="G24" s="764"/>
      <c r="H24" s="780" t="e">
        <f>(+G24/12)/'8-Annual Budget'!$J$13</f>
        <v>#DIV/0!</v>
      </c>
      <c r="I24" s="781" t="e">
        <f t="shared" si="5"/>
        <v>#DIV/0!</v>
      </c>
      <c r="J24" s="268"/>
    </row>
    <row r="25" spans="1:23" s="2" customFormat="1" ht="15" x14ac:dyDescent="0.25">
      <c r="A25" s="21"/>
      <c r="B25" s="306" t="s">
        <v>239</v>
      </c>
      <c r="C25" s="14">
        <f>SUM(C21:C24)</f>
        <v>0</v>
      </c>
      <c r="D25" s="14">
        <f>SUM(D21:D24)</f>
        <v>0</v>
      </c>
      <c r="E25" s="14">
        <f>SUM(E21:E24)</f>
        <v>0</v>
      </c>
      <c r="F25" s="118">
        <f t="shared" ref="F25:F26" si="6">IF(C25&lt;&gt;0,((E25-C25)/C25),0)</f>
        <v>0</v>
      </c>
      <c r="G25" s="356">
        <f>SUM(G21:G24)</f>
        <v>0</v>
      </c>
      <c r="H25" s="780" t="e">
        <f>(+G25/12)/'8-Annual Budget'!$J$13</f>
        <v>#DIV/0!</v>
      </c>
      <c r="I25" s="737" t="e">
        <f t="shared" si="5"/>
        <v>#DIV/0!</v>
      </c>
      <c r="J25" s="309"/>
      <c r="K25" s="81"/>
    </row>
    <row r="26" spans="1:23" s="2" customFormat="1" ht="15.75" thickBot="1" x14ac:dyDescent="0.3">
      <c r="A26" s="20"/>
      <c r="B26" s="310" t="s">
        <v>166</v>
      </c>
      <c r="C26" s="311">
        <f>C19-C25</f>
        <v>0</v>
      </c>
      <c r="D26" s="311">
        <f t="shared" ref="D26:E26" si="7">D19-D25</f>
        <v>0</v>
      </c>
      <c r="E26" s="311">
        <f t="shared" si="7"/>
        <v>0</v>
      </c>
      <c r="F26" s="312">
        <f t="shared" si="6"/>
        <v>0</v>
      </c>
      <c r="G26" s="359">
        <f>G19-G25</f>
        <v>0</v>
      </c>
      <c r="H26" s="782" t="e">
        <f>(+G26/12)/'8-Annual Budget'!$J$13</f>
        <v>#DIV/0!</v>
      </c>
      <c r="I26" s="783" t="e">
        <f t="shared" si="5"/>
        <v>#DIV/0!</v>
      </c>
      <c r="J26" s="292"/>
    </row>
    <row r="31" spans="1:23" ht="15" x14ac:dyDescent="0.2">
      <c r="K31" s="126"/>
    </row>
    <row r="38" spans="5:5" x14ac:dyDescent="0.2">
      <c r="E38" s="125"/>
    </row>
  </sheetData>
  <sheetProtection algorithmName="SHA-512" hashValue="nUvqIGopIsIhUhfQzSckVfOp6zOOaaKMQwPNdIUMTeJyWi/qtz8zpv0vJvHee7SOQmyvqir3/Plmv42TYbagLA==" saltValue="5nsg25nH45I0LEzrMG9neQ==" spinCount="100000" sheet="1" objects="1" scenarios="1" selectLockedCells="1"/>
  <mergeCells count="16">
    <mergeCell ref="B10:J10"/>
    <mergeCell ref="F1:J4"/>
    <mergeCell ref="B5:J5"/>
    <mergeCell ref="B7:J7"/>
    <mergeCell ref="B8:J8"/>
    <mergeCell ref="B9:J9"/>
    <mergeCell ref="B6:J6"/>
    <mergeCell ref="C14:J14"/>
    <mergeCell ref="G11:I11"/>
    <mergeCell ref="C20:I20"/>
    <mergeCell ref="C11:C13"/>
    <mergeCell ref="D11:D13"/>
    <mergeCell ref="E11:E13"/>
    <mergeCell ref="J11:J13"/>
    <mergeCell ref="F12:F13"/>
    <mergeCell ref="I12:I13"/>
  </mergeCells>
  <conditionalFormatting sqref="J15:J18">
    <cfRule type="expression" dxfId="56" priority="9">
      <formula>AND(E15-C15&lt;-500, F15&lt;-5%)</formula>
    </cfRule>
    <cfRule type="expression" dxfId="55" priority="10">
      <formula>AND(E15-C15&gt;500, F15&gt;5%)</formula>
    </cfRule>
  </conditionalFormatting>
  <conditionalFormatting sqref="J21:J24">
    <cfRule type="expression" dxfId="54" priority="7">
      <formula>AND(E21-C21&lt;-500, F21&lt;-5%)</formula>
    </cfRule>
    <cfRule type="expression" dxfId="53" priority="8">
      <formula>AND(E21-C21&gt;500, F21&gt;5%)</formula>
    </cfRule>
  </conditionalFormatting>
  <conditionalFormatting sqref="F15:F18">
    <cfRule type="expression" dxfId="52" priority="6">
      <formula>AND(E15-C15&lt;-500, F15&lt;-5%)</formula>
    </cfRule>
    <cfRule type="expression" dxfId="51" priority="5">
      <formula>AND(E15-C15&gt;500, F15&gt;5%)</formula>
    </cfRule>
  </conditionalFormatting>
  <conditionalFormatting sqref="F21:F24">
    <cfRule type="expression" dxfId="50" priority="1">
      <formula>AND(E21-C21&gt;500, F21&gt;5%)</formula>
    </cfRule>
    <cfRule type="expression" dxfId="49" priority="2">
      <formula>AND(E21-C21&lt;-500, F21&lt;-5%)</formula>
    </cfRule>
  </conditionalFormatting>
  <pageMargins left="0.7" right="0.7" top="0.75" bottom="0.75" header="0.3" footer="0.3"/>
  <pageSetup scale="6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1750" r:id="rId4" name="Check Box 6">
              <controlPr defaultSize="0" autoFill="0" autoLine="0" autoPict="0">
                <anchor moveWithCells="1">
                  <from>
                    <xdr:col>1</xdr:col>
                    <xdr:colOff>38100</xdr:colOff>
                    <xdr:row>9</xdr:row>
                    <xdr:rowOff>114300</xdr:rowOff>
                  </from>
                  <to>
                    <xdr:col>9</xdr:col>
                    <xdr:colOff>1228725</xdr:colOff>
                    <xdr:row>9</xdr:row>
                    <xdr:rowOff>409575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W110"/>
  <sheetViews>
    <sheetView zoomScale="110" zoomScaleNormal="110" workbookViewId="0">
      <selection activeCell="C24" sqref="C24"/>
    </sheetView>
  </sheetViews>
  <sheetFormatPr defaultRowHeight="15" x14ac:dyDescent="0.25"/>
  <cols>
    <col min="1" max="1" width="2.7109375" style="1" customWidth="1"/>
    <col min="2" max="2" width="51.28515625" style="2" customWidth="1"/>
    <col min="3" max="3" width="10.85546875" style="2" customWidth="1"/>
    <col min="4" max="5" width="10.5703125" style="2" customWidth="1"/>
    <col min="6" max="6" width="11.85546875" style="2" customWidth="1"/>
    <col min="7" max="8" width="10.7109375" style="2" customWidth="1"/>
    <col min="9" max="9" width="13" style="2" bestFit="1" customWidth="1"/>
    <col min="10" max="10" width="50.7109375" style="2" customWidth="1"/>
    <col min="11" max="16384" width="9.140625" style="2"/>
  </cols>
  <sheetData>
    <row r="1" spans="1:16" ht="15" customHeight="1" x14ac:dyDescent="0.25">
      <c r="A1" s="20"/>
      <c r="B1" s="23"/>
      <c r="C1" s="24"/>
      <c r="D1" s="24"/>
      <c r="E1" s="25"/>
      <c r="F1" s="471" t="s">
        <v>41</v>
      </c>
      <c r="G1" s="471"/>
      <c r="H1" s="471"/>
      <c r="I1" s="471"/>
      <c r="J1" s="472"/>
    </row>
    <row r="2" spans="1:16" ht="15" customHeight="1" x14ac:dyDescent="0.25">
      <c r="A2" s="20"/>
      <c r="B2" s="26"/>
      <c r="C2" s="13"/>
      <c r="D2" s="13"/>
      <c r="E2" s="27"/>
      <c r="F2" s="473"/>
      <c r="G2" s="473"/>
      <c r="H2" s="473"/>
      <c r="I2" s="473"/>
      <c r="J2" s="474"/>
    </row>
    <row r="3" spans="1:16" ht="15" customHeight="1" x14ac:dyDescent="0.25">
      <c r="A3" s="20"/>
      <c r="B3" s="26"/>
      <c r="C3" s="13"/>
      <c r="D3" s="13"/>
      <c r="E3" s="27"/>
      <c r="F3" s="473"/>
      <c r="G3" s="473"/>
      <c r="H3" s="473"/>
      <c r="I3" s="473"/>
      <c r="J3" s="474"/>
    </row>
    <row r="4" spans="1:16" ht="15.75" customHeight="1" thickBot="1" x14ac:dyDescent="0.3">
      <c r="A4" s="20"/>
      <c r="B4" s="28"/>
      <c r="C4" s="29"/>
      <c r="D4" s="29"/>
      <c r="E4" s="29"/>
      <c r="F4" s="475"/>
      <c r="G4" s="475"/>
      <c r="H4" s="475"/>
      <c r="I4" s="475"/>
      <c r="J4" s="476"/>
    </row>
    <row r="5" spans="1:16" ht="15" customHeight="1" x14ac:dyDescent="0.25">
      <c r="A5" s="20"/>
      <c r="B5" s="723" t="s">
        <v>86</v>
      </c>
      <c r="C5" s="724"/>
      <c r="D5" s="724"/>
      <c r="E5" s="724"/>
      <c r="F5" s="724"/>
      <c r="G5" s="724"/>
      <c r="H5" s="724"/>
      <c r="I5" s="724"/>
      <c r="J5" s="725"/>
    </row>
    <row r="6" spans="1:16" ht="15" customHeight="1" x14ac:dyDescent="0.25">
      <c r="A6" s="20"/>
      <c r="B6" s="732" t="s">
        <v>113</v>
      </c>
      <c r="C6" s="733"/>
      <c r="D6" s="733"/>
      <c r="E6" s="733"/>
      <c r="F6" s="733"/>
      <c r="G6" s="733"/>
      <c r="H6" s="733"/>
      <c r="I6" s="733"/>
      <c r="J6" s="734"/>
    </row>
    <row r="7" spans="1:16" ht="15" customHeight="1" x14ac:dyDescent="0.25">
      <c r="A7" s="20"/>
      <c r="B7" s="748" t="s">
        <v>292</v>
      </c>
      <c r="C7" s="749"/>
      <c r="D7" s="749"/>
      <c r="E7" s="749"/>
      <c r="F7" s="749"/>
      <c r="G7" s="749"/>
      <c r="H7" s="749"/>
      <c r="I7" s="749"/>
      <c r="J7" s="750"/>
    </row>
    <row r="8" spans="1:16" ht="32.25" customHeight="1" x14ac:dyDescent="0.25">
      <c r="A8" s="20"/>
      <c r="B8" s="784" t="s">
        <v>195</v>
      </c>
      <c r="C8" s="785"/>
      <c r="D8" s="785"/>
      <c r="E8" s="785"/>
      <c r="F8" s="785"/>
      <c r="G8" s="785"/>
      <c r="H8" s="785"/>
      <c r="I8" s="785"/>
      <c r="J8" s="786"/>
    </row>
    <row r="9" spans="1:16" ht="15.75" customHeight="1" x14ac:dyDescent="0.25">
      <c r="A9" s="20"/>
      <c r="B9" s="748" t="s">
        <v>376</v>
      </c>
      <c r="C9" s="749"/>
      <c r="D9" s="749"/>
      <c r="E9" s="749"/>
      <c r="F9" s="749"/>
      <c r="G9" s="749"/>
      <c r="H9" s="749"/>
      <c r="I9" s="749"/>
      <c r="J9" s="750"/>
    </row>
    <row r="10" spans="1:16" ht="15.75" customHeight="1" x14ac:dyDescent="0.25">
      <c r="A10" s="20"/>
      <c r="B10" s="748" t="s">
        <v>403</v>
      </c>
      <c r="C10" s="749"/>
      <c r="D10" s="749"/>
      <c r="E10" s="749"/>
      <c r="F10" s="749"/>
      <c r="G10" s="749"/>
      <c r="H10" s="749"/>
      <c r="I10" s="749"/>
      <c r="J10" s="750"/>
    </row>
    <row r="11" spans="1:16" ht="15.75" thickBot="1" x14ac:dyDescent="0.3">
      <c r="A11" s="20"/>
      <c r="B11" s="777" t="s">
        <v>300</v>
      </c>
      <c r="C11" s="778"/>
      <c r="D11" s="778"/>
      <c r="E11" s="778"/>
      <c r="F11" s="778"/>
      <c r="G11" s="778"/>
      <c r="H11" s="778"/>
      <c r="I11" s="778"/>
      <c r="J11" s="779"/>
    </row>
    <row r="12" spans="1:16" x14ac:dyDescent="0.25">
      <c r="A12" s="20"/>
      <c r="B12" s="256" t="s">
        <v>79</v>
      </c>
      <c r="C12" s="536">
        <f>IF(ISBLANK('2-Rent Schedule Section 8'!C9:G9),'3-Rent Sch S8, LIHTC, FH &amp; RLP'!C13:G13,'2-Rent Schedule Section 8'!C9:G9)</f>
        <v>0</v>
      </c>
      <c r="D12" s="537"/>
      <c r="E12" s="537"/>
      <c r="F12" s="537"/>
      <c r="G12" s="538"/>
      <c r="H12" s="170" t="s">
        <v>80</v>
      </c>
      <c r="I12" s="171"/>
      <c r="J12" s="339">
        <f>IF(ISBLANK('2-Rent Schedule Section 8'!J9:N9),'3-Rent Sch S8, LIHTC, FH &amp; RLP'!J13:N13,'2-Rent Schedule Section 8'!J9:N9)</f>
        <v>0</v>
      </c>
    </row>
    <row r="13" spans="1:16" x14ac:dyDescent="0.25">
      <c r="A13" s="20"/>
      <c r="B13" s="258" t="s">
        <v>134</v>
      </c>
      <c r="C13" s="536">
        <f>IF(ISBLANK('2-Rent Schedule Section 8'!C10:G10),'3-Rent Sch S8, LIHTC, FH &amp; RLP'!C14:G14,'2-Rent Schedule Section 8'!C10:G10)</f>
        <v>0</v>
      </c>
      <c r="D13" s="537"/>
      <c r="E13" s="537"/>
      <c r="F13" s="537"/>
      <c r="G13" s="538"/>
      <c r="H13" s="486" t="s">
        <v>81</v>
      </c>
      <c r="I13" s="487"/>
      <c r="J13" s="339">
        <f>IF(ISBLANK('2-Rent Schedule Section 8'!J10:N10),'3-Rent Sch S8, LIHTC, FH &amp; RLP'!J14:N14,'2-Rent Schedule Section 8'!J10:N10)</f>
        <v>0</v>
      </c>
    </row>
    <row r="14" spans="1:16" ht="15" customHeight="1" x14ac:dyDescent="0.25">
      <c r="A14" s="20"/>
      <c r="B14" s="260" t="s">
        <v>83</v>
      </c>
      <c r="C14" s="610">
        <f>IF(ISBLANK('2-Rent Schedule Section 8'!C11:G11),'3-Rent Sch S8, LIHTC, FH &amp; RLP'!C15:G15,'2-Rent Schedule Section 8'!C11:G11)</f>
        <v>0</v>
      </c>
      <c r="D14" s="611"/>
      <c r="E14" s="611"/>
      <c r="F14" s="611"/>
      <c r="G14" s="612"/>
      <c r="H14" s="336"/>
      <c r="I14" s="336"/>
      <c r="J14" s="313"/>
      <c r="K14"/>
      <c r="L14"/>
      <c r="M14"/>
      <c r="N14"/>
      <c r="O14"/>
      <c r="P14"/>
    </row>
    <row r="15" spans="1:16" ht="15" customHeight="1" x14ac:dyDescent="0.25">
      <c r="A15" s="20"/>
      <c r="B15" s="261" t="s">
        <v>89</v>
      </c>
      <c r="C15" s="536">
        <f>IF(ISBLANK('2-Rent Schedule Section 8'!C12:G12),'3-Rent Sch S8, LIHTC, FH &amp; RLP'!C16:G16,'2-Rent Schedule Section 8'!C12:G12)</f>
        <v>0</v>
      </c>
      <c r="D15" s="537"/>
      <c r="E15" s="537"/>
      <c r="F15" s="537"/>
      <c r="G15" s="538"/>
      <c r="H15" s="161" t="s">
        <v>88</v>
      </c>
      <c r="I15" s="245"/>
      <c r="J15" s="343"/>
    </row>
    <row r="16" spans="1:16" ht="15" customHeight="1" x14ac:dyDescent="0.25">
      <c r="A16" s="20"/>
      <c r="B16" s="262" t="s">
        <v>84</v>
      </c>
      <c r="C16" s="536">
        <f>IF(ISBLANK('2-Rent Schedule Section 8'!C13:G13),'3-Rent Sch S8, LIHTC, FH &amp; RLP'!C17:G17,'2-Rent Schedule Section 8'!C13:G13)</f>
        <v>0</v>
      </c>
      <c r="D16" s="537"/>
      <c r="E16" s="537"/>
      <c r="F16" s="537"/>
      <c r="G16" s="538"/>
      <c r="H16" s="500" t="s">
        <v>90</v>
      </c>
      <c r="I16" s="501"/>
      <c r="J16" s="340">
        <f>IF(ISBLANK('2-Rent Schedule Section 8'!J13:N13),'3-Rent Sch S8, LIHTC, FH &amp; RLP'!J17:N17,'2-Rent Schedule Section 8'!J13:N13)</f>
        <v>0</v>
      </c>
      <c r="K16"/>
      <c r="L16"/>
      <c r="M16"/>
      <c r="N16"/>
    </row>
    <row r="17" spans="1:14" ht="15" customHeight="1" x14ac:dyDescent="0.25">
      <c r="A17" s="20"/>
      <c r="B17" s="262" t="s">
        <v>135</v>
      </c>
      <c r="C17" s="536">
        <f>IF(ISBLANK('2-Rent Schedule Section 8'!C14:G14),'3-Rent Sch S8, LIHTC, FH &amp; RLP'!C18:G18,'2-Rent Schedule Section 8'!C14:G14)</f>
        <v>0</v>
      </c>
      <c r="D17" s="537"/>
      <c r="E17" s="537"/>
      <c r="F17" s="537"/>
      <c r="G17" s="538"/>
      <c r="H17" s="500" t="s">
        <v>91</v>
      </c>
      <c r="I17" s="501"/>
      <c r="J17" s="344">
        <f>IF(ISBLANK('2-Rent Schedule Section 8'!J14:N14),'3-Rent Sch S8, LIHTC, FH &amp; RLP'!J18:N18,'2-Rent Schedule Section 8'!J14:N14)</f>
        <v>0</v>
      </c>
      <c r="K17"/>
      <c r="L17"/>
      <c r="M17"/>
      <c r="N17"/>
    </row>
    <row r="18" spans="1:14" ht="20.100000000000001" customHeight="1" x14ac:dyDescent="0.25">
      <c r="A18" s="20"/>
      <c r="B18" s="264" t="s">
        <v>82</v>
      </c>
      <c r="C18" s="536">
        <f>IF(ISBLANK('2-Rent Schedule Section 8'!C15:G15),'3-Rent Sch S8, LIHTC, FH &amp; RLP'!C19:G19,'2-Rent Schedule Section 8'!C15:G15)</f>
        <v>0</v>
      </c>
      <c r="D18" s="537"/>
      <c r="E18" s="537"/>
      <c r="F18" s="537"/>
      <c r="G18" s="538"/>
      <c r="H18" s="337"/>
      <c r="I18" s="338"/>
      <c r="J18" s="345"/>
      <c r="K18"/>
      <c r="L18"/>
      <c r="M18"/>
      <c r="N18"/>
    </row>
    <row r="19" spans="1:14" ht="20.100000000000001" customHeight="1" x14ac:dyDescent="0.25">
      <c r="A19" s="20"/>
      <c r="B19" s="304"/>
      <c r="C19" s="546" t="s">
        <v>105</v>
      </c>
      <c r="D19" s="546" t="s">
        <v>104</v>
      </c>
      <c r="E19" s="546" t="s">
        <v>85</v>
      </c>
      <c r="F19" s="141"/>
      <c r="G19" s="740" t="s">
        <v>21</v>
      </c>
      <c r="H19" s="741"/>
      <c r="I19" s="742"/>
      <c r="J19" s="604" t="s">
        <v>87</v>
      </c>
      <c r="K19"/>
      <c r="L19"/>
      <c r="M19"/>
      <c r="N19"/>
    </row>
    <row r="20" spans="1:14" ht="20.100000000000001" customHeight="1" x14ac:dyDescent="0.25">
      <c r="A20" s="20"/>
      <c r="B20" s="280"/>
      <c r="C20" s="544"/>
      <c r="D20" s="544"/>
      <c r="E20" s="544"/>
      <c r="F20" s="544" t="s">
        <v>192</v>
      </c>
      <c r="G20" s="743" t="s">
        <v>0</v>
      </c>
      <c r="H20" s="744"/>
      <c r="I20" s="745" t="s">
        <v>193</v>
      </c>
      <c r="J20" s="604"/>
    </row>
    <row r="21" spans="1:14" ht="21" customHeight="1" thickBot="1" x14ac:dyDescent="0.3">
      <c r="A21" s="20"/>
      <c r="B21" s="281"/>
      <c r="C21" s="574"/>
      <c r="D21" s="574"/>
      <c r="E21" s="574"/>
      <c r="F21" s="574"/>
      <c r="G21" s="787" t="s">
        <v>3</v>
      </c>
      <c r="H21" s="787" t="s">
        <v>39</v>
      </c>
      <c r="I21" s="788"/>
      <c r="J21" s="624"/>
    </row>
    <row r="22" spans="1:14" x14ac:dyDescent="0.25">
      <c r="A22" s="21"/>
      <c r="B22" s="569" t="s">
        <v>163</v>
      </c>
      <c r="C22" s="570"/>
      <c r="D22" s="570"/>
      <c r="E22" s="570"/>
      <c r="F22" s="570"/>
      <c r="G22" s="570"/>
      <c r="H22" s="570"/>
      <c r="I22" s="570"/>
      <c r="J22" s="571"/>
    </row>
    <row r="23" spans="1:14" x14ac:dyDescent="0.25">
      <c r="A23" s="21"/>
      <c r="B23" s="305" t="s">
        <v>293</v>
      </c>
      <c r="C23" s="246"/>
      <c r="D23" s="116"/>
      <c r="E23" s="116"/>
      <c r="F23" s="116"/>
      <c r="G23" s="116"/>
      <c r="H23" s="116"/>
      <c r="I23" s="116"/>
      <c r="J23" s="314"/>
    </row>
    <row r="24" spans="1:14" x14ac:dyDescent="0.25">
      <c r="A24" s="21"/>
      <c r="B24" s="160" t="s">
        <v>338</v>
      </c>
      <c r="C24" s="3"/>
      <c r="D24" s="3"/>
      <c r="E24" s="14">
        <f>MAX('2-Rent Schedule Section 8'!D48,'3-Rent Sch S8, LIHTC, FH &amp; RLP'!D63)</f>
        <v>0</v>
      </c>
      <c r="F24" s="118">
        <f>IF(C24&lt;&gt;0,((E24-C24)/C24),0)</f>
        <v>0</v>
      </c>
      <c r="G24" s="764"/>
      <c r="H24" s="764" t="e">
        <f>(+G24/12)/$J$13</f>
        <v>#DIV/0!</v>
      </c>
      <c r="I24" s="737" t="e">
        <f>(+G24-C24)/C24</f>
        <v>#DIV/0!</v>
      </c>
      <c r="J24" s="268"/>
      <c r="L24" s="120"/>
    </row>
    <row r="25" spans="1:14" x14ac:dyDescent="0.25">
      <c r="A25" s="21"/>
      <c r="B25" s="160" t="s">
        <v>196</v>
      </c>
      <c r="C25" s="123"/>
      <c r="D25" s="123"/>
      <c r="E25" s="14">
        <f>MAX('2-Rent Schedule Section 8'!D49,'3-Rent Sch S8, LIHTC, FH &amp; RLP'!D64)</f>
        <v>0</v>
      </c>
      <c r="F25" s="118">
        <f t="shared" ref="F25:F26" si="0">IF(C25&lt;&gt;0,((E25-C25)/C25),0)</f>
        <v>0</v>
      </c>
      <c r="G25" s="789"/>
      <c r="H25" s="764" t="e">
        <f t="shared" ref="H25:H26" si="1">(+G25/12)/$J$13</f>
        <v>#DIV/0!</v>
      </c>
      <c r="I25" s="737" t="e">
        <f t="shared" ref="I25:I26" si="2">(+G25-C25)/C25</f>
        <v>#DIV/0!</v>
      </c>
      <c r="J25" s="268"/>
    </row>
    <row r="26" spans="1:14" x14ac:dyDescent="0.25">
      <c r="A26" s="21"/>
      <c r="B26" s="306" t="s">
        <v>200</v>
      </c>
      <c r="C26" s="14">
        <f t="shared" ref="C26:D26" si="3">+C24-C25</f>
        <v>0</v>
      </c>
      <c r="D26" s="14">
        <f t="shared" si="3"/>
        <v>0</v>
      </c>
      <c r="E26" s="14">
        <f>+E24-E25</f>
        <v>0</v>
      </c>
      <c r="F26" s="118">
        <f t="shared" si="0"/>
        <v>0</v>
      </c>
      <c r="G26" s="356">
        <f>+G24-G25</f>
        <v>0</v>
      </c>
      <c r="H26" s="764" t="e">
        <f t="shared" si="1"/>
        <v>#DIV/0!</v>
      </c>
      <c r="I26" s="737" t="e">
        <f t="shared" si="2"/>
        <v>#DIV/0!</v>
      </c>
      <c r="J26" s="309"/>
    </row>
    <row r="27" spans="1:14" x14ac:dyDescent="0.25">
      <c r="A27" s="21"/>
      <c r="B27" s="305" t="s">
        <v>136</v>
      </c>
      <c r="C27" s="253"/>
      <c r="D27" s="254"/>
      <c r="E27" s="254"/>
      <c r="F27" s="254"/>
      <c r="G27" s="254"/>
      <c r="H27" s="254"/>
      <c r="I27" s="254"/>
      <c r="J27" s="315"/>
    </row>
    <row r="28" spans="1:14" x14ac:dyDescent="0.25">
      <c r="A28" s="21"/>
      <c r="B28" s="289" t="s">
        <v>197</v>
      </c>
      <c r="C28" s="19"/>
      <c r="D28" s="19"/>
      <c r="E28" s="19"/>
      <c r="F28" s="118">
        <f>IF(C28&lt;&gt;0,((E28-C28)/C28),0)</f>
        <v>0</v>
      </c>
      <c r="G28" s="780"/>
      <c r="H28" s="780" t="e">
        <f>(+G28/12)/$J$13</f>
        <v>#DIV/0!</v>
      </c>
      <c r="I28" s="781" t="e">
        <f>(+G28-C28)/C28</f>
        <v>#DIV/0!</v>
      </c>
      <c r="J28" s="268"/>
    </row>
    <row r="29" spans="1:14" x14ac:dyDescent="0.25">
      <c r="A29" s="21"/>
      <c r="B29" s="289" t="s">
        <v>22</v>
      </c>
      <c r="C29" s="14">
        <f>'5-RSC Addendum B'!C23</f>
        <v>0</v>
      </c>
      <c r="D29" s="14">
        <f>'5-RSC Addendum B'!D23</f>
        <v>0</v>
      </c>
      <c r="E29" s="14">
        <f>'5-RSC Addendum B'!E23</f>
        <v>0</v>
      </c>
      <c r="F29" s="118">
        <f t="shared" ref="F29:F35" si="4">IF(C29&lt;&gt;0,((E29-C29)/C29),0)</f>
        <v>0</v>
      </c>
      <c r="G29" s="356">
        <f>'5-RSC Addendum B'!G23</f>
        <v>0</v>
      </c>
      <c r="H29" s="780" t="e">
        <f t="shared" ref="H29:H31" si="5">(+G29/12)/$J$13</f>
        <v>#DIV/0!</v>
      </c>
      <c r="I29" s="781" t="e">
        <f t="shared" ref="I29:I31" si="6">(+G29-C29)/C29</f>
        <v>#DIV/0!</v>
      </c>
      <c r="J29" s="268"/>
    </row>
    <row r="30" spans="1:14" x14ac:dyDescent="0.25">
      <c r="A30" s="20"/>
      <c r="B30" s="289" t="s">
        <v>198</v>
      </c>
      <c r="C30" s="3"/>
      <c r="D30" s="3"/>
      <c r="E30" s="3"/>
      <c r="F30" s="118">
        <f t="shared" si="4"/>
        <v>0</v>
      </c>
      <c r="G30" s="764"/>
      <c r="H30" s="780" t="e">
        <f t="shared" si="5"/>
        <v>#DIV/0!</v>
      </c>
      <c r="I30" s="781" t="e">
        <f t="shared" si="6"/>
        <v>#DIV/0!</v>
      </c>
      <c r="J30" s="268"/>
    </row>
    <row r="31" spans="1:14" x14ac:dyDescent="0.25">
      <c r="A31" s="21"/>
      <c r="B31" s="306" t="s">
        <v>199</v>
      </c>
      <c r="C31" s="14">
        <f>SUM(C28:C30)</f>
        <v>0</v>
      </c>
      <c r="D31" s="14">
        <f>SUM(D28:D30)</f>
        <v>0</v>
      </c>
      <c r="E31" s="14">
        <f>SUM(E28:E30)</f>
        <v>0</v>
      </c>
      <c r="F31" s="118">
        <f t="shared" si="4"/>
        <v>0</v>
      </c>
      <c r="G31" s="356">
        <f>SUM(G28:G30)</f>
        <v>0</v>
      </c>
      <c r="H31" s="780" t="e">
        <f t="shared" si="5"/>
        <v>#DIV/0!</v>
      </c>
      <c r="I31" s="781" t="e">
        <f t="shared" si="6"/>
        <v>#DIV/0!</v>
      </c>
      <c r="J31" s="309"/>
    </row>
    <row r="32" spans="1:14" x14ac:dyDescent="0.25">
      <c r="A32" s="21"/>
      <c r="B32" s="287" t="s">
        <v>8</v>
      </c>
      <c r="C32" s="159"/>
      <c r="D32" s="175"/>
      <c r="E32" s="175"/>
      <c r="F32" s="175"/>
      <c r="G32" s="175"/>
      <c r="H32" s="175"/>
      <c r="I32" s="175"/>
      <c r="J32" s="315"/>
    </row>
    <row r="33" spans="1:14" x14ac:dyDescent="0.25">
      <c r="A33" s="21"/>
      <c r="B33" s="289" t="s">
        <v>201</v>
      </c>
      <c r="C33" s="19"/>
      <c r="D33" s="19"/>
      <c r="E33" s="174">
        <f>'6-Transaction Schedules'!F20</f>
        <v>0</v>
      </c>
      <c r="F33" s="118">
        <f t="shared" si="4"/>
        <v>0</v>
      </c>
      <c r="G33" s="423">
        <f>'6-Transaction Schedules'!F20</f>
        <v>0</v>
      </c>
      <c r="H33" s="780" t="e">
        <f>(+G33/12)/$J$13</f>
        <v>#DIV/0!</v>
      </c>
      <c r="I33" s="781" t="e">
        <f>(+G33-C33)/C33</f>
        <v>#DIV/0!</v>
      </c>
      <c r="J33" s="268"/>
    </row>
    <row r="34" spans="1:14" x14ac:dyDescent="0.25">
      <c r="A34" s="21"/>
      <c r="B34" s="289" t="s">
        <v>202</v>
      </c>
      <c r="C34" s="3"/>
      <c r="D34" s="3"/>
      <c r="E34" s="3"/>
      <c r="F34" s="118">
        <f t="shared" si="4"/>
        <v>0</v>
      </c>
      <c r="G34" s="764"/>
      <c r="H34" s="780" t="e">
        <f t="shared" ref="H34:H39" si="7">(+G34/12)/$J$13</f>
        <v>#DIV/0!</v>
      </c>
      <c r="I34" s="781" t="e">
        <f t="shared" ref="I34:I39" si="8">(+G34-C34)/C34</f>
        <v>#DIV/0!</v>
      </c>
      <c r="J34" s="268"/>
    </row>
    <row r="35" spans="1:14" x14ac:dyDescent="0.25">
      <c r="A35" s="21"/>
      <c r="B35" s="289" t="s">
        <v>136</v>
      </c>
      <c r="C35" s="3"/>
      <c r="D35" s="3"/>
      <c r="E35" s="3"/>
      <c r="F35" s="118">
        <f t="shared" si="4"/>
        <v>0</v>
      </c>
      <c r="G35" s="764"/>
      <c r="H35" s="780" t="e">
        <f t="shared" si="7"/>
        <v>#DIV/0!</v>
      </c>
      <c r="I35" s="781" t="e">
        <f t="shared" si="8"/>
        <v>#DIV/0!</v>
      </c>
      <c r="J35" s="268"/>
    </row>
    <row r="36" spans="1:14" x14ac:dyDescent="0.25">
      <c r="A36" s="21"/>
      <c r="B36" s="316" t="s">
        <v>126</v>
      </c>
      <c r="C36" s="14">
        <f>SUM(C33:C35)</f>
        <v>0</v>
      </c>
      <c r="D36" s="14">
        <f>SUM(D33:D35)</f>
        <v>0</v>
      </c>
      <c r="E36" s="14">
        <f>SUM(E33:E35)</f>
        <v>0</v>
      </c>
      <c r="F36" s="118">
        <f t="shared" ref="F36:F39" si="9">IF(C36&lt;&gt;0,((E36-C36)/C36),0)</f>
        <v>0</v>
      </c>
      <c r="G36" s="356">
        <f>SUM(G33:G35)</f>
        <v>0</v>
      </c>
      <c r="H36" s="780" t="e">
        <f t="shared" si="7"/>
        <v>#DIV/0!</v>
      </c>
      <c r="I36" s="781" t="e">
        <f t="shared" si="8"/>
        <v>#DIV/0!</v>
      </c>
      <c r="J36" s="317"/>
    </row>
    <row r="37" spans="1:14" x14ac:dyDescent="0.25">
      <c r="A37" s="21"/>
      <c r="B37" s="316" t="s">
        <v>125</v>
      </c>
      <c r="C37" s="14">
        <f>C26+C31+C36</f>
        <v>0</v>
      </c>
      <c r="D37" s="14">
        <f>D26+D31+D36</f>
        <v>0</v>
      </c>
      <c r="E37" s="14">
        <f>E26+E31+E36</f>
        <v>0</v>
      </c>
      <c r="F37" s="118">
        <f t="shared" si="9"/>
        <v>0</v>
      </c>
      <c r="G37" s="356">
        <f>G26+G31+G36</f>
        <v>0</v>
      </c>
      <c r="H37" s="780" t="e">
        <f t="shared" si="7"/>
        <v>#DIV/0!</v>
      </c>
      <c r="I37" s="781" t="e">
        <f t="shared" si="8"/>
        <v>#DIV/0!</v>
      </c>
      <c r="J37" s="317"/>
    </row>
    <row r="38" spans="1:14" x14ac:dyDescent="0.25">
      <c r="A38" s="21"/>
      <c r="B38" s="316" t="s">
        <v>124</v>
      </c>
      <c r="C38" s="14">
        <f>SUMIF(Sheet1!$A$1,TRUE,'7-Commercial Schedule'!C19)</f>
        <v>0</v>
      </c>
      <c r="D38" s="14">
        <f>SUMIF(Sheet1!$A$1,TRUE,'7-Commercial Schedule'!D19)</f>
        <v>0</v>
      </c>
      <c r="E38" s="14">
        <f>SUMIF(Sheet1!$A$1,TRUE,'7-Commercial Schedule'!E19)</f>
        <v>0</v>
      </c>
      <c r="F38" s="118">
        <f t="shared" si="9"/>
        <v>0</v>
      </c>
      <c r="G38" s="356">
        <f>SUMIF(Sheet1!A1,TRUE,'7-Commercial Schedule'!G19)</f>
        <v>0</v>
      </c>
      <c r="H38" s="780" t="e">
        <f t="shared" si="7"/>
        <v>#DIV/0!</v>
      </c>
      <c r="I38" s="781" t="e">
        <f t="shared" si="8"/>
        <v>#DIV/0!</v>
      </c>
      <c r="J38" s="317"/>
      <c r="K38"/>
      <c r="L38"/>
      <c r="M38"/>
      <c r="N38"/>
    </row>
    <row r="39" spans="1:14" x14ac:dyDescent="0.25">
      <c r="A39" s="20"/>
      <c r="B39" s="318" t="s">
        <v>123</v>
      </c>
      <c r="C39" s="14">
        <f>SUM(C37:C38)</f>
        <v>0</v>
      </c>
      <c r="D39" s="14">
        <f t="shared" ref="D39:E39" si="10">SUM(D37:D38)</f>
        <v>0</v>
      </c>
      <c r="E39" s="14">
        <f t="shared" si="10"/>
        <v>0</v>
      </c>
      <c r="F39" s="118">
        <f t="shared" si="9"/>
        <v>0</v>
      </c>
      <c r="G39" s="356">
        <f>SUM(G37:G38)</f>
        <v>0</v>
      </c>
      <c r="H39" s="780" t="e">
        <f t="shared" si="7"/>
        <v>#DIV/0!</v>
      </c>
      <c r="I39" s="781" t="e">
        <f t="shared" si="8"/>
        <v>#DIV/0!</v>
      </c>
      <c r="J39" s="319"/>
    </row>
    <row r="40" spans="1:14" x14ac:dyDescent="0.25">
      <c r="A40" s="21"/>
      <c r="B40" s="616" t="s">
        <v>162</v>
      </c>
      <c r="C40" s="617"/>
      <c r="D40" s="617"/>
      <c r="E40" s="617"/>
      <c r="F40" s="617"/>
      <c r="G40" s="617"/>
      <c r="H40" s="617"/>
      <c r="I40" s="617"/>
      <c r="J40" s="618"/>
    </row>
    <row r="41" spans="1:14" x14ac:dyDescent="0.25">
      <c r="A41" s="21"/>
      <c r="B41" s="287" t="s">
        <v>4</v>
      </c>
      <c r="C41" s="251"/>
      <c r="D41" s="252"/>
      <c r="E41" s="252"/>
      <c r="F41" s="252"/>
      <c r="G41" s="252"/>
      <c r="H41" s="252"/>
      <c r="I41" s="252"/>
      <c r="J41" s="320"/>
    </row>
    <row r="42" spans="1:14" x14ac:dyDescent="0.25">
      <c r="A42" s="21"/>
      <c r="B42" s="289" t="s">
        <v>203</v>
      </c>
      <c r="C42" s="19"/>
      <c r="D42" s="19"/>
      <c r="E42" s="19"/>
      <c r="F42" s="118">
        <f t="shared" ref="F42:F54" si="11">IF(C42&lt;&gt;0,((E42-C42)/C42),0)</f>
        <v>0</v>
      </c>
      <c r="G42" s="780"/>
      <c r="H42" s="780" t="e">
        <f>(+G42/12)/$J$13</f>
        <v>#DIV/0!</v>
      </c>
      <c r="I42" s="781" t="e">
        <f>(+G42-C42)/C42</f>
        <v>#DIV/0!</v>
      </c>
      <c r="J42" s="268"/>
    </row>
    <row r="43" spans="1:14" x14ac:dyDescent="0.25">
      <c r="A43" s="21"/>
      <c r="B43" s="289" t="s">
        <v>204</v>
      </c>
      <c r="C43" s="14">
        <f>'4-Mgmt Svcs Addendum A'!C29</f>
        <v>0</v>
      </c>
      <c r="D43" s="14">
        <f>'4-Mgmt Svcs Addendum A'!D29</f>
        <v>0</v>
      </c>
      <c r="E43" s="14">
        <f>'4-Mgmt Svcs Addendum A'!E29</f>
        <v>0</v>
      </c>
      <c r="F43" s="118">
        <f t="shared" si="11"/>
        <v>0</v>
      </c>
      <c r="G43" s="356">
        <f>'4-Mgmt Svcs Addendum A'!G29</f>
        <v>0</v>
      </c>
      <c r="H43" s="780" t="e">
        <f t="shared" ref="H43:H55" si="12">(+G43/12)/$J$13</f>
        <v>#DIV/0!</v>
      </c>
      <c r="I43" s="781" t="e">
        <f t="shared" ref="I43:I55" si="13">(+G43-C43)/C43</f>
        <v>#DIV/0!</v>
      </c>
      <c r="J43" s="268"/>
    </row>
    <row r="44" spans="1:14" x14ac:dyDescent="0.25">
      <c r="A44" s="21"/>
      <c r="B44" s="306" t="s">
        <v>205</v>
      </c>
      <c r="C44" s="16">
        <f>+SUM(C42:C43)</f>
        <v>0</v>
      </c>
      <c r="D44" s="16">
        <f>+SUM(D42:D43)</f>
        <v>0</v>
      </c>
      <c r="E44" s="16">
        <f>+SUM(E42:E43)</f>
        <v>0</v>
      </c>
      <c r="F44" s="118">
        <f t="shared" ref="F44:F55" si="14">IF(C44&lt;&gt;0,((E44-C44)/C44),0)</f>
        <v>0</v>
      </c>
      <c r="G44" s="357">
        <f>+SUM(G42:G43)</f>
        <v>0</v>
      </c>
      <c r="H44" s="780" t="e">
        <f t="shared" si="12"/>
        <v>#DIV/0!</v>
      </c>
      <c r="I44" s="781" t="e">
        <f t="shared" si="13"/>
        <v>#DIV/0!</v>
      </c>
      <c r="J44" s="282"/>
    </row>
    <row r="45" spans="1:14" x14ac:dyDescent="0.25">
      <c r="A45" s="21"/>
      <c r="B45" s="289" t="s">
        <v>206</v>
      </c>
      <c r="C45" s="3"/>
      <c r="D45" s="3"/>
      <c r="E45" s="3"/>
      <c r="F45" s="118">
        <f t="shared" si="11"/>
        <v>0</v>
      </c>
      <c r="G45" s="764"/>
      <c r="H45" s="780" t="e">
        <f t="shared" si="12"/>
        <v>#DIV/0!</v>
      </c>
      <c r="I45" s="781" t="e">
        <f t="shared" si="13"/>
        <v>#DIV/0!</v>
      </c>
      <c r="J45" s="268"/>
    </row>
    <row r="46" spans="1:14" x14ac:dyDescent="0.25">
      <c r="A46" s="21"/>
      <c r="B46" s="289" t="s">
        <v>207</v>
      </c>
      <c r="C46" s="3"/>
      <c r="D46" s="3"/>
      <c r="E46" s="3"/>
      <c r="F46" s="118">
        <f t="shared" si="11"/>
        <v>0</v>
      </c>
      <c r="G46" s="764"/>
      <c r="H46" s="780" t="e">
        <f t="shared" si="12"/>
        <v>#DIV/0!</v>
      </c>
      <c r="I46" s="781" t="e">
        <f t="shared" si="13"/>
        <v>#DIV/0!</v>
      </c>
      <c r="J46" s="268"/>
    </row>
    <row r="47" spans="1:14" x14ac:dyDescent="0.25">
      <c r="A47" s="21"/>
      <c r="B47" s="289" t="s">
        <v>208</v>
      </c>
      <c r="C47" s="3"/>
      <c r="D47" s="3"/>
      <c r="E47" s="3"/>
      <c r="F47" s="118">
        <f t="shared" si="11"/>
        <v>0</v>
      </c>
      <c r="G47" s="764"/>
      <c r="H47" s="780" t="e">
        <f t="shared" si="12"/>
        <v>#DIV/0!</v>
      </c>
      <c r="I47" s="781" t="e">
        <f t="shared" si="13"/>
        <v>#DIV/0!</v>
      </c>
      <c r="J47" s="268"/>
    </row>
    <row r="48" spans="1:14" x14ac:dyDescent="0.25">
      <c r="A48" s="21"/>
      <c r="B48" s="289" t="s">
        <v>209</v>
      </c>
      <c r="C48" s="3"/>
      <c r="D48" s="3"/>
      <c r="E48" s="3"/>
      <c r="F48" s="118">
        <f t="shared" si="11"/>
        <v>0</v>
      </c>
      <c r="G48" s="764"/>
      <c r="H48" s="780" t="e">
        <f t="shared" si="12"/>
        <v>#DIV/0!</v>
      </c>
      <c r="I48" s="781" t="e">
        <f t="shared" si="13"/>
        <v>#DIV/0!</v>
      </c>
      <c r="J48" s="268"/>
    </row>
    <row r="49" spans="1:10" x14ac:dyDescent="0.25">
      <c r="A49" s="21"/>
      <c r="B49" s="289" t="s">
        <v>309</v>
      </c>
      <c r="C49" s="3"/>
      <c r="D49" s="3"/>
      <c r="E49" s="3"/>
      <c r="F49" s="118">
        <f t="shared" si="11"/>
        <v>0</v>
      </c>
      <c r="G49" s="764"/>
      <c r="H49" s="780" t="e">
        <f t="shared" si="12"/>
        <v>#DIV/0!</v>
      </c>
      <c r="I49" s="781" t="e">
        <f t="shared" si="13"/>
        <v>#DIV/0!</v>
      </c>
      <c r="J49" s="268"/>
    </row>
    <row r="50" spans="1:10" x14ac:dyDescent="0.25">
      <c r="A50" s="21"/>
      <c r="B50" s="289" t="s">
        <v>210</v>
      </c>
      <c r="C50" s="3"/>
      <c r="D50" s="3"/>
      <c r="E50" s="3"/>
      <c r="F50" s="118">
        <f t="shared" si="11"/>
        <v>0</v>
      </c>
      <c r="G50" s="764"/>
      <c r="H50" s="780" t="e">
        <f t="shared" si="12"/>
        <v>#DIV/0!</v>
      </c>
      <c r="I50" s="781" t="e">
        <f t="shared" si="13"/>
        <v>#DIV/0!</v>
      </c>
      <c r="J50" s="268"/>
    </row>
    <row r="51" spans="1:10" x14ac:dyDescent="0.25">
      <c r="A51" s="21"/>
      <c r="B51" s="289" t="s">
        <v>141</v>
      </c>
      <c r="C51" s="3"/>
      <c r="D51" s="3"/>
      <c r="E51" s="3"/>
      <c r="F51" s="118">
        <f t="shared" si="11"/>
        <v>0</v>
      </c>
      <c r="G51" s="764"/>
      <c r="H51" s="780" t="e">
        <f t="shared" si="12"/>
        <v>#DIV/0!</v>
      </c>
      <c r="I51" s="781" t="e">
        <f t="shared" si="13"/>
        <v>#DIV/0!</v>
      </c>
      <c r="J51" s="268"/>
    </row>
    <row r="52" spans="1:10" x14ac:dyDescent="0.25">
      <c r="A52" s="21"/>
      <c r="B52" s="289" t="s">
        <v>374</v>
      </c>
      <c r="C52" s="3"/>
      <c r="D52" s="3"/>
      <c r="E52" s="3"/>
      <c r="F52" s="118">
        <f t="shared" si="11"/>
        <v>0</v>
      </c>
      <c r="G52" s="764"/>
      <c r="H52" s="780" t="e">
        <f t="shared" si="12"/>
        <v>#DIV/0!</v>
      </c>
      <c r="I52" s="781" t="e">
        <f t="shared" si="13"/>
        <v>#DIV/0!</v>
      </c>
      <c r="J52" s="268"/>
    </row>
    <row r="53" spans="1:10" x14ac:dyDescent="0.25">
      <c r="A53" s="20"/>
      <c r="B53" s="289" t="s">
        <v>211</v>
      </c>
      <c r="C53" s="3"/>
      <c r="D53" s="3"/>
      <c r="E53" s="3"/>
      <c r="F53" s="118">
        <f t="shared" si="11"/>
        <v>0</v>
      </c>
      <c r="G53" s="764"/>
      <c r="H53" s="780" t="e">
        <f t="shared" si="12"/>
        <v>#DIV/0!</v>
      </c>
      <c r="I53" s="781" t="e">
        <f t="shared" si="13"/>
        <v>#DIV/0!</v>
      </c>
      <c r="J53" s="268"/>
    </row>
    <row r="54" spans="1:10" x14ac:dyDescent="0.25">
      <c r="A54" s="20"/>
      <c r="B54" s="289" t="s">
        <v>310</v>
      </c>
      <c r="C54" s="347"/>
      <c r="D54" s="347"/>
      <c r="E54" s="347"/>
      <c r="F54" s="118">
        <f t="shared" si="11"/>
        <v>0</v>
      </c>
      <c r="G54" s="764"/>
      <c r="H54" s="780" t="e">
        <f t="shared" ref="H54" si="15">(+G54/12)/$J$13</f>
        <v>#DIV/0!</v>
      </c>
      <c r="I54" s="781" t="e">
        <f t="shared" ref="I54" si="16">(+G54-C54)/C54</f>
        <v>#DIV/0!</v>
      </c>
      <c r="J54" s="268"/>
    </row>
    <row r="55" spans="1:10" x14ac:dyDescent="0.25">
      <c r="A55" s="21"/>
      <c r="B55" s="306" t="s">
        <v>212</v>
      </c>
      <c r="C55" s="117">
        <f>SUM(C44:C54)</f>
        <v>0</v>
      </c>
      <c r="D55" s="117">
        <f>SUM(D44:D54)</f>
        <v>0</v>
      </c>
      <c r="E55" s="117">
        <f>SUM(E44:E54)</f>
        <v>0</v>
      </c>
      <c r="F55" s="118">
        <f t="shared" si="14"/>
        <v>0</v>
      </c>
      <c r="G55" s="358">
        <f>SUM(G44:G54)</f>
        <v>0</v>
      </c>
      <c r="H55" s="780" t="e">
        <f t="shared" si="12"/>
        <v>#DIV/0!</v>
      </c>
      <c r="I55" s="781" t="e">
        <f t="shared" si="13"/>
        <v>#DIV/0!</v>
      </c>
      <c r="J55" s="309"/>
    </row>
    <row r="56" spans="1:10" x14ac:dyDescent="0.25">
      <c r="A56" s="21"/>
      <c r="B56" s="321" t="s">
        <v>42</v>
      </c>
      <c r="C56" s="251"/>
      <c r="D56" s="252"/>
      <c r="E56" s="252"/>
      <c r="F56" s="252"/>
      <c r="G56" s="252"/>
      <c r="H56" s="252"/>
      <c r="I56" s="252"/>
      <c r="J56" s="322"/>
    </row>
    <row r="57" spans="1:10" x14ac:dyDescent="0.25">
      <c r="A57" s="21"/>
      <c r="B57" s="289" t="s">
        <v>213</v>
      </c>
      <c r="C57" s="19"/>
      <c r="D57" s="19"/>
      <c r="E57" s="19"/>
      <c r="F57" s="118">
        <f>IF(C57&lt;&gt;0,((E57-C57)/C57),0)</f>
        <v>0</v>
      </c>
      <c r="G57" s="780"/>
      <c r="H57" s="780" t="e">
        <f>(+G57/12)/$J$13</f>
        <v>#DIV/0!</v>
      </c>
      <c r="I57" s="781" t="e">
        <f>(+G57-C57)/C57</f>
        <v>#DIV/0!</v>
      </c>
      <c r="J57" s="268"/>
    </row>
    <row r="58" spans="1:10" x14ac:dyDescent="0.25">
      <c r="A58" s="21"/>
      <c r="B58" s="289" t="s">
        <v>214</v>
      </c>
      <c r="C58" s="3"/>
      <c r="D58" s="3"/>
      <c r="E58" s="3"/>
      <c r="F58" s="118">
        <f t="shared" ref="F58:F61" si="17">IF(C58&lt;&gt;0,((E58-C58)/C58),0)</f>
        <v>0</v>
      </c>
      <c r="G58" s="764"/>
      <c r="H58" s="780" t="e">
        <f t="shared" ref="H58:H61" si="18">(+G58/12)/$J$13</f>
        <v>#DIV/0!</v>
      </c>
      <c r="I58" s="781" t="e">
        <f t="shared" ref="I58:I61" si="19">(+G58-C58)/C58</f>
        <v>#DIV/0!</v>
      </c>
      <c r="J58" s="268"/>
    </row>
    <row r="59" spans="1:10" x14ac:dyDescent="0.25">
      <c r="A59" s="21"/>
      <c r="B59" s="289" t="s">
        <v>215</v>
      </c>
      <c r="C59" s="3"/>
      <c r="D59" s="3"/>
      <c r="E59" s="3"/>
      <c r="F59" s="118">
        <f t="shared" si="17"/>
        <v>0</v>
      </c>
      <c r="G59" s="764"/>
      <c r="H59" s="780" t="e">
        <f t="shared" si="18"/>
        <v>#DIV/0!</v>
      </c>
      <c r="I59" s="781" t="e">
        <f t="shared" si="19"/>
        <v>#DIV/0!</v>
      </c>
      <c r="J59" s="268"/>
    </row>
    <row r="60" spans="1:10" x14ac:dyDescent="0.25">
      <c r="A60" s="21"/>
      <c r="B60" s="289" t="s">
        <v>216</v>
      </c>
      <c r="C60" s="3"/>
      <c r="D60" s="3"/>
      <c r="E60" s="3"/>
      <c r="F60" s="118">
        <f t="shared" si="17"/>
        <v>0</v>
      </c>
      <c r="G60" s="764"/>
      <c r="H60" s="780" t="e">
        <f t="shared" si="18"/>
        <v>#DIV/0!</v>
      </c>
      <c r="I60" s="781" t="e">
        <f t="shared" si="19"/>
        <v>#DIV/0!</v>
      </c>
      <c r="J60" s="268"/>
    </row>
    <row r="61" spans="1:10" x14ac:dyDescent="0.25">
      <c r="A61" s="21"/>
      <c r="B61" s="306" t="s">
        <v>217</v>
      </c>
      <c r="C61" s="14">
        <f>SUM(C57:C60)</f>
        <v>0</v>
      </c>
      <c r="D61" s="14">
        <f>SUM(D57:D60)</f>
        <v>0</v>
      </c>
      <c r="E61" s="14">
        <f>SUM(E57:E60)</f>
        <v>0</v>
      </c>
      <c r="F61" s="118">
        <f t="shared" si="17"/>
        <v>0</v>
      </c>
      <c r="G61" s="356">
        <f>SUM(G57:G60)</f>
        <v>0</v>
      </c>
      <c r="H61" s="780" t="e">
        <f t="shared" si="18"/>
        <v>#DIV/0!</v>
      </c>
      <c r="I61" s="781" t="e">
        <f t="shared" si="19"/>
        <v>#DIV/0!</v>
      </c>
      <c r="J61" s="268"/>
    </row>
    <row r="62" spans="1:10" x14ac:dyDescent="0.25">
      <c r="A62" s="21"/>
      <c r="B62" s="287" t="s">
        <v>5</v>
      </c>
      <c r="C62" s="621"/>
      <c r="D62" s="622"/>
      <c r="E62" s="622"/>
      <c r="F62" s="622"/>
      <c r="G62" s="622"/>
      <c r="H62" s="622"/>
      <c r="I62" s="622"/>
      <c r="J62" s="623"/>
    </row>
    <row r="63" spans="1:10" x14ac:dyDescent="0.25">
      <c r="A63" s="21"/>
      <c r="B63" s="289" t="s">
        <v>218</v>
      </c>
      <c r="C63" s="19"/>
      <c r="D63" s="19"/>
      <c r="E63" s="19"/>
      <c r="F63" s="118">
        <f t="shared" ref="F63:F77" si="20">IF(C63&lt;&gt;0,((E63-C63)/C63),0)</f>
        <v>0</v>
      </c>
      <c r="G63" s="780"/>
      <c r="H63" s="780" t="e">
        <f>(+G63/12)/$J$13</f>
        <v>#DIV/0!</v>
      </c>
      <c r="I63" s="781" t="e">
        <f t="shared" ref="I63:I77" si="21">(+G63-C63)/C63</f>
        <v>#DIV/0!</v>
      </c>
      <c r="J63" s="268"/>
    </row>
    <row r="64" spans="1:10" x14ac:dyDescent="0.25">
      <c r="A64" s="21"/>
      <c r="B64" s="289" t="s">
        <v>219</v>
      </c>
      <c r="C64" s="4"/>
      <c r="D64" s="3"/>
      <c r="E64" s="3"/>
      <c r="F64" s="118">
        <f t="shared" si="20"/>
        <v>0</v>
      </c>
      <c r="G64" s="764"/>
      <c r="H64" s="780" t="e">
        <f t="shared" ref="H64:H77" si="22">(+G64/12)/$J$13</f>
        <v>#DIV/0!</v>
      </c>
      <c r="I64" s="781" t="e">
        <f t="shared" si="21"/>
        <v>#DIV/0!</v>
      </c>
      <c r="J64" s="268"/>
    </row>
    <row r="65" spans="1:10" x14ac:dyDescent="0.25">
      <c r="A65" s="21"/>
      <c r="B65" s="289" t="s">
        <v>220</v>
      </c>
      <c r="C65" s="5"/>
      <c r="D65" s="3"/>
      <c r="E65" s="3"/>
      <c r="F65" s="118">
        <f t="shared" si="20"/>
        <v>0</v>
      </c>
      <c r="G65" s="764"/>
      <c r="H65" s="780" t="e">
        <f t="shared" si="22"/>
        <v>#DIV/0!</v>
      </c>
      <c r="I65" s="781" t="e">
        <f t="shared" si="21"/>
        <v>#DIV/0!</v>
      </c>
      <c r="J65" s="268"/>
    </row>
    <row r="66" spans="1:10" x14ac:dyDescent="0.25">
      <c r="A66" s="20"/>
      <c r="B66" s="289" t="s">
        <v>221</v>
      </c>
      <c r="C66" s="5"/>
      <c r="D66" s="3"/>
      <c r="E66" s="3"/>
      <c r="F66" s="118">
        <f t="shared" si="20"/>
        <v>0</v>
      </c>
      <c r="G66" s="764"/>
      <c r="H66" s="780" t="e">
        <f t="shared" si="22"/>
        <v>#DIV/0!</v>
      </c>
      <c r="I66" s="781" t="e">
        <f t="shared" si="21"/>
        <v>#DIV/0!</v>
      </c>
      <c r="J66" s="268"/>
    </row>
    <row r="67" spans="1:10" x14ac:dyDescent="0.25">
      <c r="A67" s="20"/>
      <c r="B67" s="289" t="s">
        <v>222</v>
      </c>
      <c r="C67" s="5"/>
      <c r="D67" s="3"/>
      <c r="E67" s="3"/>
      <c r="F67" s="118">
        <f t="shared" si="20"/>
        <v>0</v>
      </c>
      <c r="G67" s="764"/>
      <c r="H67" s="780" t="e">
        <f t="shared" si="22"/>
        <v>#DIV/0!</v>
      </c>
      <c r="I67" s="781" t="e">
        <f t="shared" si="21"/>
        <v>#DIV/0!</v>
      </c>
      <c r="J67" s="268"/>
    </row>
    <row r="68" spans="1:10" x14ac:dyDescent="0.25">
      <c r="A68" s="20"/>
      <c r="B68" s="289" t="s">
        <v>223</v>
      </c>
      <c r="C68" s="3"/>
      <c r="D68" s="3"/>
      <c r="E68" s="3"/>
      <c r="F68" s="118">
        <f t="shared" si="20"/>
        <v>0</v>
      </c>
      <c r="G68" s="764"/>
      <c r="H68" s="780" t="e">
        <f t="shared" si="22"/>
        <v>#DIV/0!</v>
      </c>
      <c r="I68" s="781" t="e">
        <f t="shared" si="21"/>
        <v>#DIV/0!</v>
      </c>
      <c r="J68" s="268"/>
    </row>
    <row r="69" spans="1:10" x14ac:dyDescent="0.25">
      <c r="A69" s="20"/>
      <c r="B69" s="289" t="s">
        <v>224</v>
      </c>
      <c r="C69" s="3"/>
      <c r="D69" s="3"/>
      <c r="E69" s="3"/>
      <c r="F69" s="118">
        <f t="shared" si="20"/>
        <v>0</v>
      </c>
      <c r="G69" s="764"/>
      <c r="H69" s="780" t="e">
        <f t="shared" si="22"/>
        <v>#DIV/0!</v>
      </c>
      <c r="I69" s="781" t="e">
        <f t="shared" si="21"/>
        <v>#DIV/0!</v>
      </c>
      <c r="J69" s="268"/>
    </row>
    <row r="70" spans="1:10" x14ac:dyDescent="0.25">
      <c r="A70" s="20"/>
      <c r="B70" s="289" t="s">
        <v>225</v>
      </c>
      <c r="C70" s="3"/>
      <c r="D70" s="3"/>
      <c r="E70" s="3"/>
      <c r="F70" s="118">
        <f t="shared" si="20"/>
        <v>0</v>
      </c>
      <c r="G70" s="764"/>
      <c r="H70" s="780" t="e">
        <f t="shared" si="22"/>
        <v>#DIV/0!</v>
      </c>
      <c r="I70" s="781" t="e">
        <f t="shared" si="21"/>
        <v>#DIV/0!</v>
      </c>
      <c r="J70" s="268"/>
    </row>
    <row r="71" spans="1:10" x14ac:dyDescent="0.25">
      <c r="A71" s="20"/>
      <c r="B71" s="289" t="s">
        <v>226</v>
      </c>
      <c r="C71" s="3"/>
      <c r="D71" s="3"/>
      <c r="E71" s="3"/>
      <c r="F71" s="118">
        <f t="shared" si="20"/>
        <v>0</v>
      </c>
      <c r="G71" s="764"/>
      <c r="H71" s="780" t="e">
        <f t="shared" si="22"/>
        <v>#DIV/0!</v>
      </c>
      <c r="I71" s="781" t="e">
        <f t="shared" si="21"/>
        <v>#DIV/0!</v>
      </c>
      <c r="J71" s="268"/>
    </row>
    <row r="72" spans="1:10" x14ac:dyDescent="0.25">
      <c r="A72" s="20"/>
      <c r="B72" s="289" t="s">
        <v>227</v>
      </c>
      <c r="C72" s="3"/>
      <c r="D72" s="3"/>
      <c r="E72" s="3"/>
      <c r="F72" s="118">
        <f t="shared" si="20"/>
        <v>0</v>
      </c>
      <c r="G72" s="764"/>
      <c r="H72" s="780" t="e">
        <f t="shared" si="22"/>
        <v>#DIV/0!</v>
      </c>
      <c r="I72" s="781" t="e">
        <f t="shared" si="21"/>
        <v>#DIV/0!</v>
      </c>
      <c r="J72" s="268"/>
    </row>
    <row r="73" spans="1:10" x14ac:dyDescent="0.25">
      <c r="A73" s="20"/>
      <c r="B73" s="289" t="s">
        <v>228</v>
      </c>
      <c r="C73" s="3"/>
      <c r="D73" s="3"/>
      <c r="E73" s="3"/>
      <c r="F73" s="118">
        <f t="shared" si="20"/>
        <v>0</v>
      </c>
      <c r="G73" s="764"/>
      <c r="H73" s="780" t="e">
        <f t="shared" si="22"/>
        <v>#DIV/0!</v>
      </c>
      <c r="I73" s="781" t="e">
        <f t="shared" si="21"/>
        <v>#DIV/0!</v>
      </c>
      <c r="J73" s="268"/>
    </row>
    <row r="74" spans="1:10" x14ac:dyDescent="0.25">
      <c r="A74" s="20"/>
      <c r="B74" s="289" t="s">
        <v>229</v>
      </c>
      <c r="C74" s="3"/>
      <c r="D74" s="3"/>
      <c r="E74" s="3"/>
      <c r="F74" s="118">
        <f t="shared" si="20"/>
        <v>0</v>
      </c>
      <c r="G74" s="764"/>
      <c r="H74" s="780" t="e">
        <f t="shared" si="22"/>
        <v>#DIV/0!</v>
      </c>
      <c r="I74" s="781" t="e">
        <f t="shared" si="21"/>
        <v>#DIV/0!</v>
      </c>
      <c r="J74" s="268"/>
    </row>
    <row r="75" spans="1:10" x14ac:dyDescent="0.25">
      <c r="A75" s="20"/>
      <c r="B75" s="289" t="s">
        <v>230</v>
      </c>
      <c r="C75" s="3"/>
      <c r="D75" s="3"/>
      <c r="E75" s="3"/>
      <c r="F75" s="118">
        <f t="shared" si="20"/>
        <v>0</v>
      </c>
      <c r="G75" s="764"/>
      <c r="H75" s="780" t="e">
        <f t="shared" si="22"/>
        <v>#DIV/0!</v>
      </c>
      <c r="I75" s="781" t="e">
        <f t="shared" si="21"/>
        <v>#DIV/0!</v>
      </c>
      <c r="J75" s="268"/>
    </row>
    <row r="76" spans="1:10" x14ac:dyDescent="0.25">
      <c r="A76" s="20"/>
      <c r="B76" s="289" t="s">
        <v>231</v>
      </c>
      <c r="C76" s="3"/>
      <c r="D76" s="3"/>
      <c r="E76" s="3"/>
      <c r="F76" s="118">
        <f t="shared" si="20"/>
        <v>0</v>
      </c>
      <c r="G76" s="764"/>
      <c r="H76" s="780" t="e">
        <f t="shared" si="22"/>
        <v>#DIV/0!</v>
      </c>
      <c r="I76" s="781" t="e">
        <f t="shared" si="21"/>
        <v>#DIV/0!</v>
      </c>
      <c r="J76" s="268"/>
    </row>
    <row r="77" spans="1:10" x14ac:dyDescent="0.25">
      <c r="A77" s="20"/>
      <c r="B77" s="306" t="s">
        <v>232</v>
      </c>
      <c r="C77" s="14">
        <f>+SUM(C63:C76)</f>
        <v>0</v>
      </c>
      <c r="D77" s="14">
        <f>+SUM(D63:D76)</f>
        <v>0</v>
      </c>
      <c r="E77" s="14">
        <f>+SUM(E63:E76)</f>
        <v>0</v>
      </c>
      <c r="F77" s="118">
        <f t="shared" si="20"/>
        <v>0</v>
      </c>
      <c r="G77" s="356">
        <f>+SUM(G63:G76)</f>
        <v>0</v>
      </c>
      <c r="H77" s="780" t="e">
        <f t="shared" si="22"/>
        <v>#DIV/0!</v>
      </c>
      <c r="I77" s="781" t="e">
        <f t="shared" si="21"/>
        <v>#DIV/0!</v>
      </c>
      <c r="J77" s="309"/>
    </row>
    <row r="78" spans="1:10" x14ac:dyDescent="0.25">
      <c r="A78" s="20"/>
      <c r="B78" s="305" t="s">
        <v>6</v>
      </c>
      <c r="C78" s="613"/>
      <c r="D78" s="614"/>
      <c r="E78" s="614"/>
      <c r="F78" s="614"/>
      <c r="G78" s="614"/>
      <c r="H78" s="614"/>
      <c r="I78" s="614"/>
      <c r="J78" s="615"/>
    </row>
    <row r="79" spans="1:10" x14ac:dyDescent="0.25">
      <c r="A79" s="20"/>
      <c r="B79" s="160" t="s">
        <v>233</v>
      </c>
      <c r="C79" s="19"/>
      <c r="D79" s="19"/>
      <c r="E79" s="22"/>
      <c r="F79" s="118">
        <f>IF(C79&lt;&gt;0,((E79-C79)/C79),0)</f>
        <v>0</v>
      </c>
      <c r="G79" s="780"/>
      <c r="H79" s="780" t="e">
        <f>(+G79/12)/$J$13</f>
        <v>#DIV/0!</v>
      </c>
      <c r="I79" s="781" t="e">
        <f>(+G79-C79)/C79</f>
        <v>#DIV/0!</v>
      </c>
      <c r="J79" s="268"/>
    </row>
    <row r="80" spans="1:10" x14ac:dyDescent="0.25">
      <c r="A80" s="20"/>
      <c r="B80" s="160" t="s">
        <v>234</v>
      </c>
      <c r="C80" s="3"/>
      <c r="D80" s="3"/>
      <c r="E80" s="15"/>
      <c r="F80" s="118">
        <f t="shared" ref="F80:F88" si="23">IF(C80&lt;&gt;0,((E80-C80)/C80),0)</f>
        <v>0</v>
      </c>
      <c r="G80" s="764"/>
      <c r="H80" s="780" t="e">
        <f t="shared" ref="H80:H88" si="24">(+G80/12)/$J$13</f>
        <v>#DIV/0!</v>
      </c>
      <c r="I80" s="781" t="e">
        <f t="shared" ref="I80:I88" si="25">(+G80-C80)/C80</f>
        <v>#DIV/0!</v>
      </c>
      <c r="J80" s="268"/>
    </row>
    <row r="81" spans="1:23" x14ac:dyDescent="0.25">
      <c r="A81" s="20"/>
      <c r="B81" s="160" t="s">
        <v>235</v>
      </c>
      <c r="C81" s="3"/>
      <c r="D81" s="3"/>
      <c r="E81" s="15"/>
      <c r="F81" s="118">
        <f t="shared" si="23"/>
        <v>0</v>
      </c>
      <c r="G81" s="764"/>
      <c r="H81" s="780" t="e">
        <f t="shared" si="24"/>
        <v>#DIV/0!</v>
      </c>
      <c r="I81" s="781" t="e">
        <f t="shared" si="25"/>
        <v>#DIV/0!</v>
      </c>
      <c r="J81" s="268"/>
    </row>
    <row r="82" spans="1:23" x14ac:dyDescent="0.25">
      <c r="A82" s="20"/>
      <c r="B82" s="160" t="s">
        <v>236</v>
      </c>
      <c r="C82" s="3"/>
      <c r="D82" s="3"/>
      <c r="E82" s="15"/>
      <c r="F82" s="118">
        <f t="shared" si="23"/>
        <v>0</v>
      </c>
      <c r="G82" s="764"/>
      <c r="H82" s="780" t="e">
        <f t="shared" si="24"/>
        <v>#DIV/0!</v>
      </c>
      <c r="I82" s="781" t="e">
        <f t="shared" si="25"/>
        <v>#DIV/0!</v>
      </c>
      <c r="J82" s="268"/>
      <c r="M82"/>
      <c r="N82"/>
      <c r="O82"/>
      <c r="P82"/>
      <c r="Q82"/>
      <c r="R82"/>
      <c r="S82"/>
      <c r="T82"/>
      <c r="U82"/>
      <c r="V82"/>
      <c r="W82"/>
    </row>
    <row r="83" spans="1:23" x14ac:dyDescent="0.25">
      <c r="A83" s="20"/>
      <c r="B83" s="160" t="s">
        <v>339</v>
      </c>
      <c r="C83" s="3"/>
      <c r="D83" s="3"/>
      <c r="E83" s="3"/>
      <c r="F83" s="118">
        <f t="shared" si="23"/>
        <v>0</v>
      </c>
      <c r="G83" s="764"/>
      <c r="H83" s="780" t="e">
        <f t="shared" si="24"/>
        <v>#DIV/0!</v>
      </c>
      <c r="I83" s="781" t="e">
        <f t="shared" si="25"/>
        <v>#DIV/0!</v>
      </c>
      <c r="J83" s="268"/>
      <c r="M83"/>
      <c r="N83"/>
      <c r="O83"/>
      <c r="P83"/>
      <c r="Q83"/>
      <c r="R83"/>
      <c r="S83"/>
      <c r="T83"/>
      <c r="U83"/>
      <c r="V83"/>
      <c r="W83"/>
    </row>
    <row r="84" spans="1:23" x14ac:dyDescent="0.25">
      <c r="A84" s="20"/>
      <c r="B84" s="160" t="s">
        <v>246</v>
      </c>
      <c r="C84" s="14">
        <f>'5-RSC Addendum B'!C34</f>
        <v>0</v>
      </c>
      <c r="D84" s="14">
        <f>'5-RSC Addendum B'!D34</f>
        <v>0</v>
      </c>
      <c r="E84" s="14">
        <f>'5-RSC Addendum B'!E34</f>
        <v>0</v>
      </c>
      <c r="F84" s="118">
        <f t="shared" si="23"/>
        <v>0</v>
      </c>
      <c r="G84" s="356">
        <f>'5-RSC Addendum B'!G34</f>
        <v>0</v>
      </c>
      <c r="H84" s="780" t="e">
        <f t="shared" si="24"/>
        <v>#DIV/0!</v>
      </c>
      <c r="I84" s="781" t="e">
        <f t="shared" si="25"/>
        <v>#DIV/0!</v>
      </c>
      <c r="J84" s="268"/>
      <c r="M84"/>
      <c r="N84"/>
      <c r="O84"/>
      <c r="P84"/>
      <c r="Q84"/>
      <c r="R84"/>
      <c r="S84"/>
      <c r="T84"/>
      <c r="U84"/>
      <c r="V84"/>
      <c r="W84"/>
    </row>
    <row r="85" spans="1:23" x14ac:dyDescent="0.25">
      <c r="A85" s="20"/>
      <c r="B85" s="306" t="s">
        <v>237</v>
      </c>
      <c r="C85" s="14">
        <f>SUM(C79:C84)</f>
        <v>0</v>
      </c>
      <c r="D85" s="14">
        <f>SUM(D79:D84)</f>
        <v>0</v>
      </c>
      <c r="E85" s="14">
        <f>SUM(E79:E84)</f>
        <v>0</v>
      </c>
      <c r="F85" s="118">
        <f t="shared" si="23"/>
        <v>0</v>
      </c>
      <c r="G85" s="356">
        <f>SUM(G79:G84)</f>
        <v>0</v>
      </c>
      <c r="H85" s="780" t="e">
        <f t="shared" si="24"/>
        <v>#DIV/0!</v>
      </c>
      <c r="I85" s="781" t="e">
        <f t="shared" si="25"/>
        <v>#DIV/0!</v>
      </c>
      <c r="J85" s="323"/>
      <c r="M85"/>
      <c r="N85"/>
      <c r="O85"/>
      <c r="P85"/>
      <c r="Q85"/>
      <c r="R85"/>
      <c r="S85"/>
      <c r="T85"/>
      <c r="U85"/>
      <c r="V85"/>
      <c r="W85"/>
    </row>
    <row r="86" spans="1:23" x14ac:dyDescent="0.25">
      <c r="A86" s="20"/>
      <c r="B86" s="306" t="s">
        <v>238</v>
      </c>
      <c r="C86" s="14">
        <f t="shared" ref="C86:E86" si="26">C55+C61+C77+C85</f>
        <v>0</v>
      </c>
      <c r="D86" s="14">
        <f t="shared" si="26"/>
        <v>0</v>
      </c>
      <c r="E86" s="14">
        <f t="shared" si="26"/>
        <v>0</v>
      </c>
      <c r="F86" s="118">
        <f t="shared" si="23"/>
        <v>0</v>
      </c>
      <c r="G86" s="356">
        <f>G55+G61+G77+G85</f>
        <v>0</v>
      </c>
      <c r="H86" s="780" t="e">
        <f t="shared" si="24"/>
        <v>#DIV/0!</v>
      </c>
      <c r="I86" s="781" t="e">
        <f t="shared" si="25"/>
        <v>#DIV/0!</v>
      </c>
      <c r="J86" s="324"/>
    </row>
    <row r="87" spans="1:23" x14ac:dyDescent="0.25">
      <c r="A87" s="20"/>
      <c r="B87" s="306" t="s">
        <v>239</v>
      </c>
      <c r="C87" s="14">
        <f>SUMIF(Sheet1!$A$1,TRUE,'7-Commercial Schedule'!C25)</f>
        <v>0</v>
      </c>
      <c r="D87" s="14">
        <f>SUMIF(Sheet1!$A$1,TRUE,'7-Commercial Schedule'!D25)</f>
        <v>0</v>
      </c>
      <c r="E87" s="14">
        <f>SUMIF(Sheet1!$A$1,TRUE,'7-Commercial Schedule'!E25)</f>
        <v>0</v>
      </c>
      <c r="F87" s="118">
        <f t="shared" si="23"/>
        <v>0</v>
      </c>
      <c r="G87" s="356">
        <f>SUMIF(Sheet1!$A$1,TRUE,'7-Commercial Schedule'!G25)</f>
        <v>0</v>
      </c>
      <c r="H87" s="780" t="e">
        <f t="shared" si="24"/>
        <v>#DIV/0!</v>
      </c>
      <c r="I87" s="781" t="e">
        <f t="shared" si="25"/>
        <v>#DIV/0!</v>
      </c>
      <c r="J87" s="324"/>
    </row>
    <row r="88" spans="1:23" x14ac:dyDescent="0.25">
      <c r="A88" s="20"/>
      <c r="B88" s="316" t="s">
        <v>240</v>
      </c>
      <c r="C88" s="14">
        <f>C86+C87</f>
        <v>0</v>
      </c>
      <c r="D88" s="14">
        <f t="shared" ref="D88:E88" si="27">D86+D87</f>
        <v>0</v>
      </c>
      <c r="E88" s="14">
        <f t="shared" si="27"/>
        <v>0</v>
      </c>
      <c r="F88" s="118">
        <f t="shared" si="23"/>
        <v>0</v>
      </c>
      <c r="G88" s="356">
        <f>G86+G87</f>
        <v>0</v>
      </c>
      <c r="H88" s="780" t="e">
        <f t="shared" si="24"/>
        <v>#DIV/0!</v>
      </c>
      <c r="I88" s="781" t="e">
        <f t="shared" si="25"/>
        <v>#DIV/0!</v>
      </c>
      <c r="J88" s="324"/>
    </row>
    <row r="89" spans="1:23" x14ac:dyDescent="0.25">
      <c r="A89" s="20"/>
      <c r="B89" s="321" t="s">
        <v>127</v>
      </c>
      <c r="C89" s="177"/>
      <c r="D89" s="176"/>
      <c r="E89" s="176"/>
      <c r="F89" s="176"/>
      <c r="G89" s="176"/>
      <c r="H89" s="176"/>
      <c r="I89" s="176"/>
      <c r="J89" s="315"/>
    </row>
    <row r="90" spans="1:23" x14ac:dyDescent="0.25">
      <c r="A90" s="20"/>
      <c r="B90" s="289" t="s">
        <v>111</v>
      </c>
      <c r="C90" s="14">
        <f>+C37-C86</f>
        <v>0</v>
      </c>
      <c r="D90" s="14">
        <f>+D37-D86</f>
        <v>0</v>
      </c>
      <c r="E90" s="14">
        <f>+E37-E86</f>
        <v>0</v>
      </c>
      <c r="F90" s="119">
        <f>IF(C90&lt;&gt;0,((E90-C90)/C90),0)</f>
        <v>0</v>
      </c>
      <c r="G90" s="356">
        <f>G37-G86</f>
        <v>0</v>
      </c>
      <c r="H90" s="790" t="e">
        <f>(+G90/12)/$J$13</f>
        <v>#DIV/0!</v>
      </c>
      <c r="I90" s="791" t="e">
        <f>(+G90-C90)/C90</f>
        <v>#DIV/0!</v>
      </c>
      <c r="J90" s="325"/>
    </row>
    <row r="91" spans="1:23" x14ac:dyDescent="0.25">
      <c r="A91" s="20"/>
      <c r="B91" s="289" t="s">
        <v>112</v>
      </c>
      <c r="C91" s="14">
        <f>C38-C87</f>
        <v>0</v>
      </c>
      <c r="D91" s="14">
        <f>D38-D87</f>
        <v>0</v>
      </c>
      <c r="E91" s="14">
        <f>E38-E87</f>
        <v>0</v>
      </c>
      <c r="F91" s="119">
        <f t="shared" ref="F91:F92" si="28">IF(C91&lt;&gt;0,((E91-C91)/C91),0)</f>
        <v>0</v>
      </c>
      <c r="G91" s="356">
        <f>G38-G87</f>
        <v>0</v>
      </c>
      <c r="H91" s="790" t="e">
        <f t="shared" ref="H91:H92" si="29">(+G91/12)/$J$13</f>
        <v>#DIV/0!</v>
      </c>
      <c r="I91" s="791" t="e">
        <f t="shared" ref="I91:I92" si="30">(+G91-C91)/C91</f>
        <v>#DIV/0!</v>
      </c>
      <c r="J91" s="325"/>
      <c r="K91" s="81"/>
    </row>
    <row r="92" spans="1:23" s="9" customFormat="1" x14ac:dyDescent="0.25">
      <c r="A92" s="78"/>
      <c r="B92" s="306" t="s">
        <v>128</v>
      </c>
      <c r="C92" s="14">
        <f>SUM(C90:C91)</f>
        <v>0</v>
      </c>
      <c r="D92" s="14">
        <f>SUM(D90:D91)</f>
        <v>0</v>
      </c>
      <c r="E92" s="14">
        <f>SUM(E90:E91)</f>
        <v>0</v>
      </c>
      <c r="F92" s="119">
        <f t="shared" si="28"/>
        <v>0</v>
      </c>
      <c r="G92" s="356">
        <f>SUM(G90:G91)</f>
        <v>0</v>
      </c>
      <c r="H92" s="790" t="e">
        <f t="shared" si="29"/>
        <v>#DIV/0!</v>
      </c>
      <c r="I92" s="791" t="e">
        <f t="shared" si="30"/>
        <v>#DIV/0!</v>
      </c>
      <c r="J92" s="325"/>
    </row>
    <row r="93" spans="1:23" s="9" customFormat="1" x14ac:dyDescent="0.25">
      <c r="A93" s="78"/>
      <c r="B93" s="326" t="s">
        <v>177</v>
      </c>
      <c r="C93" s="619"/>
      <c r="D93" s="620"/>
      <c r="E93" s="620"/>
      <c r="F93" s="620"/>
      <c r="G93" s="620"/>
      <c r="H93" s="77"/>
      <c r="I93" s="77"/>
      <c r="J93" s="325"/>
    </row>
    <row r="94" spans="1:23" s="9" customFormat="1" ht="15" customHeight="1" x14ac:dyDescent="0.25">
      <c r="A94" s="30"/>
      <c r="B94" s="289" t="s">
        <v>313</v>
      </c>
      <c r="C94" s="3"/>
      <c r="D94" s="3"/>
      <c r="E94" s="3"/>
      <c r="F94" s="110"/>
      <c r="G94" s="764"/>
      <c r="H94" s="108"/>
      <c r="I94" s="109"/>
      <c r="J94" s="70"/>
    </row>
    <row r="95" spans="1:23" s="9" customFormat="1" x14ac:dyDescent="0.25">
      <c r="A95" s="30"/>
      <c r="B95" s="327" t="s">
        <v>369</v>
      </c>
      <c r="C95" s="3"/>
      <c r="D95" s="3"/>
      <c r="E95" s="18">
        <f>SUM('6-Transaction Schedules'!D16:D19)</f>
        <v>0</v>
      </c>
      <c r="F95" s="110"/>
      <c r="G95" s="356">
        <f>'6-Transaction Schedules'!E20</f>
        <v>0</v>
      </c>
      <c r="H95" s="108"/>
      <c r="I95" s="109"/>
      <c r="J95" s="70"/>
    </row>
    <row r="96" spans="1:23" s="9" customFormat="1" ht="15" customHeight="1" x14ac:dyDescent="0.25">
      <c r="A96" s="30"/>
      <c r="B96" s="289" t="s">
        <v>175</v>
      </c>
      <c r="C96" s="3"/>
      <c r="D96" s="3"/>
      <c r="E96" s="18">
        <f>'6-Transaction Schedules'!F20</f>
        <v>0</v>
      </c>
      <c r="F96" s="110"/>
      <c r="G96" s="356">
        <f>'6-Transaction Schedules'!F20</f>
        <v>0</v>
      </c>
      <c r="H96" s="108"/>
      <c r="I96" s="109"/>
      <c r="J96" s="70"/>
    </row>
    <row r="97" spans="1:11" s="9" customFormat="1" x14ac:dyDescent="0.25">
      <c r="A97" s="30"/>
      <c r="B97" s="327" t="s">
        <v>110</v>
      </c>
      <c r="C97" s="3"/>
      <c r="D97" s="3"/>
      <c r="E97" s="18">
        <f>'6-Transaction Schedules'!G20</f>
        <v>0</v>
      </c>
      <c r="F97" s="110"/>
      <c r="G97" s="356">
        <f>'6-Transaction Schedules'!H20</f>
        <v>0</v>
      </c>
      <c r="H97" s="108"/>
      <c r="I97" s="109"/>
      <c r="J97" s="70"/>
    </row>
    <row r="98" spans="1:11" s="9" customFormat="1" x14ac:dyDescent="0.25">
      <c r="A98" s="30"/>
      <c r="B98" s="289" t="s">
        <v>176</v>
      </c>
      <c r="C98" s="3"/>
      <c r="D98" s="3"/>
      <c r="E98" s="18">
        <f>'6-Transaction Schedules'!E45</f>
        <v>0</v>
      </c>
      <c r="F98" s="110"/>
      <c r="G98" s="356">
        <f>'6-Transaction Schedules'!F45</f>
        <v>0</v>
      </c>
      <c r="H98" s="108"/>
      <c r="I98" s="109"/>
      <c r="J98" s="70"/>
    </row>
    <row r="99" spans="1:11" x14ac:dyDescent="0.25">
      <c r="A99" s="30"/>
      <c r="B99" s="306" t="s">
        <v>241</v>
      </c>
      <c r="C99" s="14">
        <f>C92-C94-C95-C96+C97-C98</f>
        <v>0</v>
      </c>
      <c r="D99" s="14">
        <f t="shared" ref="D99:E99" si="31">D92-D94-D95-D96+D97-D98</f>
        <v>0</v>
      </c>
      <c r="E99" s="14">
        <f t="shared" si="31"/>
        <v>0</v>
      </c>
      <c r="F99" s="111"/>
      <c r="G99" s="356">
        <f>G92-G94-G95-G96+G97-G98</f>
        <v>0</v>
      </c>
      <c r="H99" s="112"/>
      <c r="I99" s="113"/>
      <c r="J99" s="85"/>
      <c r="K99" s="81"/>
    </row>
    <row r="100" spans="1:11" x14ac:dyDescent="0.25">
      <c r="A100" s="78"/>
      <c r="B100" s="581" t="s">
        <v>242</v>
      </c>
      <c r="C100" s="582"/>
      <c r="D100" s="582"/>
      <c r="E100" s="582"/>
      <c r="F100" s="582"/>
      <c r="G100" s="582"/>
      <c r="H100" s="582"/>
      <c r="I100" s="582"/>
      <c r="J100" s="583"/>
    </row>
    <row r="101" spans="1:11" x14ac:dyDescent="0.25">
      <c r="A101" s="20"/>
      <c r="B101" s="328" t="s">
        <v>129</v>
      </c>
      <c r="C101" s="117">
        <f>C39-C88-C95+C81+C82</f>
        <v>0</v>
      </c>
      <c r="D101" s="117">
        <f>D39-D88-D95+D81+D82</f>
        <v>0</v>
      </c>
      <c r="E101" s="117">
        <f>E39-E88-E95+E81+E82</f>
        <v>0</v>
      </c>
      <c r="F101" s="608"/>
      <c r="G101" s="117">
        <f>G39-G88-G95+G81+G82</f>
        <v>0</v>
      </c>
      <c r="H101" s="178"/>
      <c r="I101" s="179"/>
      <c r="J101" s="329"/>
    </row>
    <row r="102" spans="1:11" x14ac:dyDescent="0.25">
      <c r="A102" s="75"/>
      <c r="B102" s="330" t="s">
        <v>109</v>
      </c>
      <c r="C102" s="14">
        <f>C81+C82+C94</f>
        <v>0</v>
      </c>
      <c r="D102" s="14">
        <f>D81+D82+D94</f>
        <v>0</v>
      </c>
      <c r="E102" s="14">
        <f>E81+E82+E94</f>
        <v>0</v>
      </c>
      <c r="F102" s="608"/>
      <c r="G102" s="14">
        <f>G81+G82+G94</f>
        <v>0</v>
      </c>
      <c r="H102" s="178"/>
      <c r="I102" s="179"/>
      <c r="J102" s="329"/>
    </row>
    <row r="103" spans="1:11" x14ac:dyDescent="0.25">
      <c r="A103" s="75"/>
      <c r="B103" s="331" t="s">
        <v>295</v>
      </c>
      <c r="C103" s="239" t="e">
        <f>C101/C102</f>
        <v>#DIV/0!</v>
      </c>
      <c r="D103" s="239" t="e">
        <f t="shared" ref="D103" si="32">D101/D102</f>
        <v>#DIV/0!</v>
      </c>
      <c r="E103" s="239" t="e">
        <f>E101/E102</f>
        <v>#DIV/0!</v>
      </c>
      <c r="F103" s="608"/>
      <c r="G103" s="239" t="e">
        <f>G101/G102</f>
        <v>#DIV/0!</v>
      </c>
      <c r="H103" s="178"/>
      <c r="I103" s="179"/>
      <c r="J103" s="329"/>
    </row>
    <row r="104" spans="1:11" ht="15.75" thickBot="1" x14ac:dyDescent="0.3">
      <c r="A104" s="75"/>
      <c r="B104" s="332" t="s">
        <v>297</v>
      </c>
      <c r="C104" s="291">
        <f>+C101-C102</f>
        <v>0</v>
      </c>
      <c r="D104" s="291">
        <f t="shared" ref="D104:E104" si="33">+D101-D102</f>
        <v>0</v>
      </c>
      <c r="E104" s="291">
        <f t="shared" si="33"/>
        <v>0</v>
      </c>
      <c r="F104" s="609"/>
      <c r="G104" s="291">
        <f t="shared" ref="G104" si="34">+G101-G102</f>
        <v>0</v>
      </c>
      <c r="H104" s="333"/>
      <c r="I104" s="334"/>
      <c r="J104" s="335"/>
    </row>
    <row r="109" spans="1:11" x14ac:dyDescent="0.25">
      <c r="B109" s="7"/>
    </row>
    <row r="110" spans="1:11" x14ac:dyDescent="0.25">
      <c r="B110" s="8"/>
    </row>
  </sheetData>
  <sheetProtection algorithmName="SHA-512" hashValue="Xc5q7dYMiJm6DYXrcpAJXrrTqtNc2OLHMxAwO++L8B8jShvtnu2MUPqXEi+c825wbDKC1R/ThKNm8rLEBcT3ng==" saltValue="CmT8KufojkG3a3G+mB5KOQ==" spinCount="100000" sheet="1" objects="1" scenarios="1" selectLockedCells="1"/>
  <mergeCells count="32">
    <mergeCell ref="C93:G93"/>
    <mergeCell ref="B100:J100"/>
    <mergeCell ref="C62:J62"/>
    <mergeCell ref="D19:D21"/>
    <mergeCell ref="E19:E21"/>
    <mergeCell ref="J19:J21"/>
    <mergeCell ref="F20:F21"/>
    <mergeCell ref="I20:I21"/>
    <mergeCell ref="B9:J9"/>
    <mergeCell ref="B11:J11"/>
    <mergeCell ref="B22:J22"/>
    <mergeCell ref="B40:J40"/>
    <mergeCell ref="C16:G16"/>
    <mergeCell ref="C17:G17"/>
    <mergeCell ref="C18:G18"/>
    <mergeCell ref="B10:J10"/>
    <mergeCell ref="F1:J4"/>
    <mergeCell ref="B5:J5"/>
    <mergeCell ref="B6:J6"/>
    <mergeCell ref="B7:J7"/>
    <mergeCell ref="F101:F104"/>
    <mergeCell ref="C12:G12"/>
    <mergeCell ref="C13:G13"/>
    <mergeCell ref="H13:I13"/>
    <mergeCell ref="C14:G14"/>
    <mergeCell ref="C15:G15"/>
    <mergeCell ref="H16:I16"/>
    <mergeCell ref="H17:I17"/>
    <mergeCell ref="C19:C21"/>
    <mergeCell ref="G19:I19"/>
    <mergeCell ref="C78:J78"/>
    <mergeCell ref="B8:J8"/>
  </mergeCells>
  <conditionalFormatting sqref="J24">
    <cfRule type="expression" dxfId="48" priority="151">
      <formula>F24&lt;-5%</formula>
    </cfRule>
    <cfRule type="expression" dxfId="47" priority="152">
      <formula>F24&gt;5%</formula>
    </cfRule>
  </conditionalFormatting>
  <conditionalFormatting sqref="J34 J45:J54">
    <cfRule type="expression" dxfId="46" priority="59">
      <formula>AND(E34-C34&lt;-500, F34&lt;-5%)</formula>
    </cfRule>
    <cfRule type="expression" dxfId="45" priority="60">
      <formula>AND(E34-C34&gt;500, F34&gt;5%)</formula>
    </cfRule>
  </conditionalFormatting>
  <conditionalFormatting sqref="J24">
    <cfRule type="expression" dxfId="44" priority="61">
      <formula>"(+$E$23-$C$23)&gt;$500"</formula>
    </cfRule>
  </conditionalFormatting>
  <conditionalFormatting sqref="J33">
    <cfRule type="expression" dxfId="43" priority="57">
      <formula>AND(E33-C33&lt;-500, F33&lt;-5%)</formula>
    </cfRule>
    <cfRule type="expression" dxfId="42" priority="58">
      <formula>AND(E33-C33&gt;500, F33&gt;5%)</formula>
    </cfRule>
  </conditionalFormatting>
  <conditionalFormatting sqref="J35">
    <cfRule type="expression" dxfId="41" priority="55">
      <formula>AND(E35-C35&lt;-500, F35&lt;-5%)</formula>
    </cfRule>
    <cfRule type="expression" dxfId="40" priority="56">
      <formula>AND(E35-C35&gt;500, F35&gt;5%)</formula>
    </cfRule>
  </conditionalFormatting>
  <conditionalFormatting sqref="J79:J82 J84">
    <cfRule type="expression" dxfId="39" priority="39">
      <formula>AND(E79-C79&lt;-500, F79&lt;-5%)</formula>
    </cfRule>
    <cfRule type="expression" dxfId="38" priority="40">
      <formula>AND(E79-C79&gt;500, F79&gt;5%)</formula>
    </cfRule>
  </conditionalFormatting>
  <conditionalFormatting sqref="J25">
    <cfRule type="expression" dxfId="37" priority="53">
      <formula>AND(E25-C25&lt;-500, F25&lt;-5%)</formula>
    </cfRule>
    <cfRule type="expression" dxfId="36" priority="54">
      <formula>AND(E25-C25&gt;500, F25&gt;5%)</formula>
    </cfRule>
  </conditionalFormatting>
  <conditionalFormatting sqref="J28">
    <cfRule type="expression" dxfId="35" priority="51">
      <formula>AND(E28-C28&lt;-500, F28&lt;-5%)</formula>
    </cfRule>
    <cfRule type="expression" dxfId="34" priority="52">
      <formula>AND(E28-C28&gt;500, F28&gt;5%)</formula>
    </cfRule>
  </conditionalFormatting>
  <conditionalFormatting sqref="J29:J30">
    <cfRule type="expression" dxfId="33" priority="49">
      <formula>AND(E29-C29&lt;-500, F29&lt;-5%)</formula>
    </cfRule>
    <cfRule type="expression" dxfId="32" priority="50">
      <formula>AND(E29-C29&gt;500, F29&gt;5%)</formula>
    </cfRule>
  </conditionalFormatting>
  <conditionalFormatting sqref="J42:J43">
    <cfRule type="expression" dxfId="31" priority="47">
      <formula>AND(E42-C42&lt;-500, F42&lt;-5%)</formula>
    </cfRule>
    <cfRule type="expression" dxfId="30" priority="48">
      <formula>AND(E42-C42&gt;500, F42&gt;5%)</formula>
    </cfRule>
  </conditionalFormatting>
  <conditionalFormatting sqref="J57:J61">
    <cfRule type="expression" dxfId="29" priority="43">
      <formula>AND(E57-C57&lt;-500, F57&lt;-5%)</formula>
    </cfRule>
    <cfRule type="expression" dxfId="28" priority="44">
      <formula>AND(E57-C57&gt;500, F57&gt;5%)</formula>
    </cfRule>
  </conditionalFormatting>
  <conditionalFormatting sqref="J63:J76">
    <cfRule type="expression" dxfId="27" priority="41">
      <formula>AND(E63-C63&lt;-500, F63&lt;-5%)</formula>
    </cfRule>
    <cfRule type="expression" dxfId="26" priority="42">
      <formula>AND(E63-C63&gt;500, F63&gt;5%)</formula>
    </cfRule>
  </conditionalFormatting>
  <conditionalFormatting sqref="J54">
    <cfRule type="expression" dxfId="25" priority="38">
      <formula>E54&gt;0</formula>
    </cfRule>
  </conditionalFormatting>
  <conditionalFormatting sqref="J83">
    <cfRule type="expression" dxfId="24" priority="36">
      <formula>AND(E83-C83&lt;-500, F83&lt;-5%)</formula>
    </cfRule>
    <cfRule type="expression" dxfId="23" priority="37">
      <formula>AND(E83-C83&gt;500, F83&gt;5%)</formula>
    </cfRule>
  </conditionalFormatting>
  <conditionalFormatting sqref="J83">
    <cfRule type="expression" dxfId="22" priority="35">
      <formula>E83&gt;0</formula>
    </cfRule>
  </conditionalFormatting>
  <conditionalFormatting sqref="F24">
    <cfRule type="expression" dxfId="21" priority="33">
      <formula>AND(E24-C24&gt;500, F24&gt;5%)</formula>
    </cfRule>
    <cfRule type="expression" dxfId="20" priority="34">
      <formula>AND(E24-C24&lt;-500, F24&lt;-5%)</formula>
    </cfRule>
  </conditionalFormatting>
  <conditionalFormatting sqref="F25">
    <cfRule type="expression" dxfId="19" priority="29">
      <formula>AND(E25-C25&gt;500, F25&gt;5%)</formula>
    </cfRule>
    <cfRule type="expression" dxfId="18" priority="30">
      <formula>AND(E25-C25&lt;-500, F25&lt;-5%)</formula>
    </cfRule>
  </conditionalFormatting>
  <conditionalFormatting sqref="F28">
    <cfRule type="expression" dxfId="17" priority="27">
      <formula>AND(E28-C28&gt;500, F28&gt;5%)</formula>
    </cfRule>
    <cfRule type="expression" dxfId="16" priority="28">
      <formula>AND(E28-C28&lt;-500, F28&lt;-5%)</formula>
    </cfRule>
  </conditionalFormatting>
  <conditionalFormatting sqref="F29:F30">
    <cfRule type="expression" dxfId="15" priority="25">
      <formula>AND(E29-C29&gt;500, F29&gt;5%)</formula>
    </cfRule>
    <cfRule type="expression" dxfId="14" priority="26">
      <formula>AND(E29-C29&lt;-500, F29&lt;-5%)</formula>
    </cfRule>
  </conditionalFormatting>
  <conditionalFormatting sqref="F57:F60">
    <cfRule type="expression" dxfId="13" priority="15">
      <formula>AND(E57-C57&gt;500, F57&gt;5%)</formula>
    </cfRule>
    <cfRule type="expression" dxfId="12" priority="16">
      <formula>AND(E57-C57&lt;-500, F57&lt;-5%)</formula>
    </cfRule>
  </conditionalFormatting>
  <conditionalFormatting sqref="F63:F76">
    <cfRule type="expression" dxfId="11" priority="13">
      <formula>AND(E63-C63&gt;500, F63&gt;5%)</formula>
    </cfRule>
    <cfRule type="expression" dxfId="10" priority="14">
      <formula>AND(E63-C63&lt;-500, F63&lt;-5%)</formula>
    </cfRule>
  </conditionalFormatting>
  <conditionalFormatting sqref="F79:F83">
    <cfRule type="expression" dxfId="9" priority="11">
      <formula>AND(E79-C79&gt;500, F79&gt;5%)</formula>
    </cfRule>
    <cfRule type="expression" dxfId="8" priority="12">
      <formula>AND(E79-C79&lt;-500, F79&lt;-5%)</formula>
    </cfRule>
  </conditionalFormatting>
  <conditionalFormatting sqref="F33:F35">
    <cfRule type="expression" dxfId="7" priority="5">
      <formula>AND(E33-C33&gt;500, F33&gt;5%)</formula>
    </cfRule>
    <cfRule type="expression" dxfId="6" priority="6">
      <formula>AND(E33-C33&lt;-500, F33&lt;-5%)</formula>
    </cfRule>
  </conditionalFormatting>
  <conditionalFormatting sqref="F42:F43">
    <cfRule type="expression" dxfId="5" priority="3">
      <formula>AND(E42-C42&gt;500, F42&gt;5%)</formula>
    </cfRule>
    <cfRule type="expression" dxfId="4" priority="4">
      <formula>AND(E42-C42&lt;-500, F42&lt;-5%)</formula>
    </cfRule>
  </conditionalFormatting>
  <conditionalFormatting sqref="F45:F54">
    <cfRule type="expression" dxfId="3" priority="1">
      <formula>AND(E45-C45&gt;500, F45&gt;5%)</formula>
    </cfRule>
    <cfRule type="expression" dxfId="2" priority="2">
      <formula>AND(E45-C45&lt;-500, F45&lt;-5%)</formula>
    </cfRule>
  </conditionalFormatting>
  <pageMargins left="0.7" right="0.7" top="0.75" bottom="0.75" header="0.3" footer="0.3"/>
  <pageSetup scale="69" fitToHeight="0" orientation="landscape" r:id="rId1"/>
  <rowBreaks count="1" manualBreakCount="1">
    <brk id="39" min="1" max="9"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52"/>
  <sheetViews>
    <sheetView showZeros="0" zoomScale="110" zoomScaleNormal="110" workbookViewId="0">
      <selection activeCell="F4" sqref="F4"/>
    </sheetView>
  </sheetViews>
  <sheetFormatPr defaultRowHeight="15" x14ac:dyDescent="0.25"/>
  <cols>
    <col min="1" max="2" width="12.7109375" style="9" customWidth="1"/>
    <col min="3" max="3" width="14.140625" style="9" customWidth="1"/>
    <col min="4" max="5" width="12.7109375" style="9" customWidth="1"/>
    <col min="6" max="6" width="14" style="9" customWidth="1"/>
    <col min="7" max="7" width="12.7109375" style="9" customWidth="1"/>
    <col min="8" max="8" width="2.7109375" style="76" customWidth="1"/>
    <col min="9" max="9" width="19" style="9" customWidth="1"/>
    <col min="10" max="10" width="12.7109375" style="9" customWidth="1"/>
    <col min="11" max="11" width="18.140625" style="9" customWidth="1"/>
    <col min="12" max="13" width="12.7109375" style="9" customWidth="1"/>
    <col min="14" max="16" width="9.140625" style="9"/>
    <col min="17" max="17" width="12" style="9" bestFit="1" customWidth="1"/>
    <col min="18" max="256" width="9.140625" style="9"/>
    <col min="257" max="257" width="12.5703125" style="9" customWidth="1"/>
    <col min="258" max="258" width="14.140625" style="9" customWidth="1"/>
    <col min="259" max="259" width="12" style="9" customWidth="1"/>
    <col min="260" max="260" width="9.140625" style="9"/>
    <col min="261" max="261" width="10.140625" style="9" bestFit="1" customWidth="1"/>
    <col min="262" max="262" width="10.42578125" style="9" customWidth="1"/>
    <col min="263" max="263" width="2.7109375" style="9" customWidth="1"/>
    <col min="264" max="265" width="9.140625" style="9"/>
    <col min="266" max="266" width="10.28515625" style="9" customWidth="1"/>
    <col min="267" max="512" width="9.140625" style="9"/>
    <col min="513" max="513" width="12.5703125" style="9" customWidth="1"/>
    <col min="514" max="514" width="14.140625" style="9" customWidth="1"/>
    <col min="515" max="515" width="12" style="9" customWidth="1"/>
    <col min="516" max="516" width="9.140625" style="9"/>
    <col min="517" max="517" width="10.140625" style="9" bestFit="1" customWidth="1"/>
    <col min="518" max="518" width="10.42578125" style="9" customWidth="1"/>
    <col min="519" max="519" width="2.7109375" style="9" customWidth="1"/>
    <col min="520" max="521" width="9.140625" style="9"/>
    <col min="522" max="522" width="10.28515625" style="9" customWidth="1"/>
    <col min="523" max="768" width="9.140625" style="9"/>
    <col min="769" max="769" width="12.5703125" style="9" customWidth="1"/>
    <col min="770" max="770" width="14.140625" style="9" customWidth="1"/>
    <col min="771" max="771" width="12" style="9" customWidth="1"/>
    <col min="772" max="772" width="9.140625" style="9"/>
    <col min="773" max="773" width="10.140625" style="9" bestFit="1" customWidth="1"/>
    <col min="774" max="774" width="10.42578125" style="9" customWidth="1"/>
    <col min="775" max="775" width="2.7109375" style="9" customWidth="1"/>
    <col min="776" max="777" width="9.140625" style="9"/>
    <col min="778" max="778" width="10.28515625" style="9" customWidth="1"/>
    <col min="779" max="1024" width="9.140625" style="9"/>
    <col min="1025" max="1025" width="12.5703125" style="9" customWidth="1"/>
    <col min="1026" max="1026" width="14.140625" style="9" customWidth="1"/>
    <col min="1027" max="1027" width="12" style="9" customWidth="1"/>
    <col min="1028" max="1028" width="9.140625" style="9"/>
    <col min="1029" max="1029" width="10.140625" style="9" bestFit="1" customWidth="1"/>
    <col min="1030" max="1030" width="10.42578125" style="9" customWidth="1"/>
    <col min="1031" max="1031" width="2.7109375" style="9" customWidth="1"/>
    <col min="1032" max="1033" width="9.140625" style="9"/>
    <col min="1034" max="1034" width="10.28515625" style="9" customWidth="1"/>
    <col min="1035" max="1280" width="9.140625" style="9"/>
    <col min="1281" max="1281" width="12.5703125" style="9" customWidth="1"/>
    <col min="1282" max="1282" width="14.140625" style="9" customWidth="1"/>
    <col min="1283" max="1283" width="12" style="9" customWidth="1"/>
    <col min="1284" max="1284" width="9.140625" style="9"/>
    <col min="1285" max="1285" width="10.140625" style="9" bestFit="1" customWidth="1"/>
    <col min="1286" max="1286" width="10.42578125" style="9" customWidth="1"/>
    <col min="1287" max="1287" width="2.7109375" style="9" customWidth="1"/>
    <col min="1288" max="1289" width="9.140625" style="9"/>
    <col min="1290" max="1290" width="10.28515625" style="9" customWidth="1"/>
    <col min="1291" max="1536" width="9.140625" style="9"/>
    <col min="1537" max="1537" width="12.5703125" style="9" customWidth="1"/>
    <col min="1538" max="1538" width="14.140625" style="9" customWidth="1"/>
    <col min="1539" max="1539" width="12" style="9" customWidth="1"/>
    <col min="1540" max="1540" width="9.140625" style="9"/>
    <col min="1541" max="1541" width="10.140625" style="9" bestFit="1" customWidth="1"/>
    <col min="1542" max="1542" width="10.42578125" style="9" customWidth="1"/>
    <col min="1543" max="1543" width="2.7109375" style="9" customWidth="1"/>
    <col min="1544" max="1545" width="9.140625" style="9"/>
    <col min="1546" max="1546" width="10.28515625" style="9" customWidth="1"/>
    <col min="1547" max="1792" width="9.140625" style="9"/>
    <col min="1793" max="1793" width="12.5703125" style="9" customWidth="1"/>
    <col min="1794" max="1794" width="14.140625" style="9" customWidth="1"/>
    <col min="1795" max="1795" width="12" style="9" customWidth="1"/>
    <col min="1796" max="1796" width="9.140625" style="9"/>
    <col min="1797" max="1797" width="10.140625" style="9" bestFit="1" customWidth="1"/>
    <col min="1798" max="1798" width="10.42578125" style="9" customWidth="1"/>
    <col min="1799" max="1799" width="2.7109375" style="9" customWidth="1"/>
    <col min="1800" max="1801" width="9.140625" style="9"/>
    <col min="1802" max="1802" width="10.28515625" style="9" customWidth="1"/>
    <col min="1803" max="2048" width="9.140625" style="9"/>
    <col min="2049" max="2049" width="12.5703125" style="9" customWidth="1"/>
    <col min="2050" max="2050" width="14.140625" style="9" customWidth="1"/>
    <col min="2051" max="2051" width="12" style="9" customWidth="1"/>
    <col min="2052" max="2052" width="9.140625" style="9"/>
    <col min="2053" max="2053" width="10.140625" style="9" bestFit="1" customWidth="1"/>
    <col min="2054" max="2054" width="10.42578125" style="9" customWidth="1"/>
    <col min="2055" max="2055" width="2.7109375" style="9" customWidth="1"/>
    <col min="2056" max="2057" width="9.140625" style="9"/>
    <col min="2058" max="2058" width="10.28515625" style="9" customWidth="1"/>
    <col min="2059" max="2304" width="9.140625" style="9"/>
    <col min="2305" max="2305" width="12.5703125" style="9" customWidth="1"/>
    <col min="2306" max="2306" width="14.140625" style="9" customWidth="1"/>
    <col min="2307" max="2307" width="12" style="9" customWidth="1"/>
    <col min="2308" max="2308" width="9.140625" style="9"/>
    <col min="2309" max="2309" width="10.140625" style="9" bestFit="1" customWidth="1"/>
    <col min="2310" max="2310" width="10.42578125" style="9" customWidth="1"/>
    <col min="2311" max="2311" width="2.7109375" style="9" customWidth="1"/>
    <col min="2312" max="2313" width="9.140625" style="9"/>
    <col min="2314" max="2314" width="10.28515625" style="9" customWidth="1"/>
    <col min="2315" max="2560" width="9.140625" style="9"/>
    <col min="2561" max="2561" width="12.5703125" style="9" customWidth="1"/>
    <col min="2562" max="2562" width="14.140625" style="9" customWidth="1"/>
    <col min="2563" max="2563" width="12" style="9" customWidth="1"/>
    <col min="2564" max="2564" width="9.140625" style="9"/>
    <col min="2565" max="2565" width="10.140625" style="9" bestFit="1" customWidth="1"/>
    <col min="2566" max="2566" width="10.42578125" style="9" customWidth="1"/>
    <col min="2567" max="2567" width="2.7109375" style="9" customWidth="1"/>
    <col min="2568" max="2569" width="9.140625" style="9"/>
    <col min="2570" max="2570" width="10.28515625" style="9" customWidth="1"/>
    <col min="2571" max="2816" width="9.140625" style="9"/>
    <col min="2817" max="2817" width="12.5703125" style="9" customWidth="1"/>
    <col min="2818" max="2818" width="14.140625" style="9" customWidth="1"/>
    <col min="2819" max="2819" width="12" style="9" customWidth="1"/>
    <col min="2820" max="2820" width="9.140625" style="9"/>
    <col min="2821" max="2821" width="10.140625" style="9" bestFit="1" customWidth="1"/>
    <col min="2822" max="2822" width="10.42578125" style="9" customWidth="1"/>
    <col min="2823" max="2823" width="2.7109375" style="9" customWidth="1"/>
    <col min="2824" max="2825" width="9.140625" style="9"/>
    <col min="2826" max="2826" width="10.28515625" style="9" customWidth="1"/>
    <col min="2827" max="3072" width="9.140625" style="9"/>
    <col min="3073" max="3073" width="12.5703125" style="9" customWidth="1"/>
    <col min="3074" max="3074" width="14.140625" style="9" customWidth="1"/>
    <col min="3075" max="3075" width="12" style="9" customWidth="1"/>
    <col min="3076" max="3076" width="9.140625" style="9"/>
    <col min="3077" max="3077" width="10.140625" style="9" bestFit="1" customWidth="1"/>
    <col min="3078" max="3078" width="10.42578125" style="9" customWidth="1"/>
    <col min="3079" max="3079" width="2.7109375" style="9" customWidth="1"/>
    <col min="3080" max="3081" width="9.140625" style="9"/>
    <col min="3082" max="3082" width="10.28515625" style="9" customWidth="1"/>
    <col min="3083" max="3328" width="9.140625" style="9"/>
    <col min="3329" max="3329" width="12.5703125" style="9" customWidth="1"/>
    <col min="3330" max="3330" width="14.140625" style="9" customWidth="1"/>
    <col min="3331" max="3331" width="12" style="9" customWidth="1"/>
    <col min="3332" max="3332" width="9.140625" style="9"/>
    <col min="3333" max="3333" width="10.140625" style="9" bestFit="1" customWidth="1"/>
    <col min="3334" max="3334" width="10.42578125" style="9" customWidth="1"/>
    <col min="3335" max="3335" width="2.7109375" style="9" customWidth="1"/>
    <col min="3336" max="3337" width="9.140625" style="9"/>
    <col min="3338" max="3338" width="10.28515625" style="9" customWidth="1"/>
    <col min="3339" max="3584" width="9.140625" style="9"/>
    <col min="3585" max="3585" width="12.5703125" style="9" customWidth="1"/>
    <col min="3586" max="3586" width="14.140625" style="9" customWidth="1"/>
    <col min="3587" max="3587" width="12" style="9" customWidth="1"/>
    <col min="3588" max="3588" width="9.140625" style="9"/>
    <col min="3589" max="3589" width="10.140625" style="9" bestFit="1" customWidth="1"/>
    <col min="3590" max="3590" width="10.42578125" style="9" customWidth="1"/>
    <col min="3591" max="3591" width="2.7109375" style="9" customWidth="1"/>
    <col min="3592" max="3593" width="9.140625" style="9"/>
    <col min="3594" max="3594" width="10.28515625" style="9" customWidth="1"/>
    <col min="3595" max="3840" width="9.140625" style="9"/>
    <col min="3841" max="3841" width="12.5703125" style="9" customWidth="1"/>
    <col min="3842" max="3842" width="14.140625" style="9" customWidth="1"/>
    <col min="3843" max="3843" width="12" style="9" customWidth="1"/>
    <col min="3844" max="3844" width="9.140625" style="9"/>
    <col min="3845" max="3845" width="10.140625" style="9" bestFit="1" customWidth="1"/>
    <col min="3846" max="3846" width="10.42578125" style="9" customWidth="1"/>
    <col min="3847" max="3847" width="2.7109375" style="9" customWidth="1"/>
    <col min="3848" max="3849" width="9.140625" style="9"/>
    <col min="3850" max="3850" width="10.28515625" style="9" customWidth="1"/>
    <col min="3851" max="4096" width="9.140625" style="9"/>
    <col min="4097" max="4097" width="12.5703125" style="9" customWidth="1"/>
    <col min="4098" max="4098" width="14.140625" style="9" customWidth="1"/>
    <col min="4099" max="4099" width="12" style="9" customWidth="1"/>
    <col min="4100" max="4100" width="9.140625" style="9"/>
    <col min="4101" max="4101" width="10.140625" style="9" bestFit="1" customWidth="1"/>
    <col min="4102" max="4102" width="10.42578125" style="9" customWidth="1"/>
    <col min="4103" max="4103" width="2.7109375" style="9" customWidth="1"/>
    <col min="4104" max="4105" width="9.140625" style="9"/>
    <col min="4106" max="4106" width="10.28515625" style="9" customWidth="1"/>
    <col min="4107" max="4352" width="9.140625" style="9"/>
    <col min="4353" max="4353" width="12.5703125" style="9" customWidth="1"/>
    <col min="4354" max="4354" width="14.140625" style="9" customWidth="1"/>
    <col min="4355" max="4355" width="12" style="9" customWidth="1"/>
    <col min="4356" max="4356" width="9.140625" style="9"/>
    <col min="4357" max="4357" width="10.140625" style="9" bestFit="1" customWidth="1"/>
    <col min="4358" max="4358" width="10.42578125" style="9" customWidth="1"/>
    <col min="4359" max="4359" width="2.7109375" style="9" customWidth="1"/>
    <col min="4360" max="4361" width="9.140625" style="9"/>
    <col min="4362" max="4362" width="10.28515625" style="9" customWidth="1"/>
    <col min="4363" max="4608" width="9.140625" style="9"/>
    <col min="4609" max="4609" width="12.5703125" style="9" customWidth="1"/>
    <col min="4610" max="4610" width="14.140625" style="9" customWidth="1"/>
    <col min="4611" max="4611" width="12" style="9" customWidth="1"/>
    <col min="4612" max="4612" width="9.140625" style="9"/>
    <col min="4613" max="4613" width="10.140625" style="9" bestFit="1" customWidth="1"/>
    <col min="4614" max="4614" width="10.42578125" style="9" customWidth="1"/>
    <col min="4615" max="4615" width="2.7109375" style="9" customWidth="1"/>
    <col min="4616" max="4617" width="9.140625" style="9"/>
    <col min="4618" max="4618" width="10.28515625" style="9" customWidth="1"/>
    <col min="4619" max="4864" width="9.140625" style="9"/>
    <col min="4865" max="4865" width="12.5703125" style="9" customWidth="1"/>
    <col min="4866" max="4866" width="14.140625" style="9" customWidth="1"/>
    <col min="4867" max="4867" width="12" style="9" customWidth="1"/>
    <col min="4868" max="4868" width="9.140625" style="9"/>
    <col min="4869" max="4869" width="10.140625" style="9" bestFit="1" customWidth="1"/>
    <col min="4870" max="4870" width="10.42578125" style="9" customWidth="1"/>
    <col min="4871" max="4871" width="2.7109375" style="9" customWidth="1"/>
    <col min="4872" max="4873" width="9.140625" style="9"/>
    <col min="4874" max="4874" width="10.28515625" style="9" customWidth="1"/>
    <col min="4875" max="5120" width="9.140625" style="9"/>
    <col min="5121" max="5121" width="12.5703125" style="9" customWidth="1"/>
    <col min="5122" max="5122" width="14.140625" style="9" customWidth="1"/>
    <col min="5123" max="5123" width="12" style="9" customWidth="1"/>
    <col min="5124" max="5124" width="9.140625" style="9"/>
    <col min="5125" max="5125" width="10.140625" style="9" bestFit="1" customWidth="1"/>
    <col min="5126" max="5126" width="10.42578125" style="9" customWidth="1"/>
    <col min="5127" max="5127" width="2.7109375" style="9" customWidth="1"/>
    <col min="5128" max="5129" width="9.140625" style="9"/>
    <col min="5130" max="5130" width="10.28515625" style="9" customWidth="1"/>
    <col min="5131" max="5376" width="9.140625" style="9"/>
    <col min="5377" max="5377" width="12.5703125" style="9" customWidth="1"/>
    <col min="5378" max="5378" width="14.140625" style="9" customWidth="1"/>
    <col min="5379" max="5379" width="12" style="9" customWidth="1"/>
    <col min="5380" max="5380" width="9.140625" style="9"/>
    <col min="5381" max="5381" width="10.140625" style="9" bestFit="1" customWidth="1"/>
    <col min="5382" max="5382" width="10.42578125" style="9" customWidth="1"/>
    <col min="5383" max="5383" width="2.7109375" style="9" customWidth="1"/>
    <col min="5384" max="5385" width="9.140625" style="9"/>
    <col min="5386" max="5386" width="10.28515625" style="9" customWidth="1"/>
    <col min="5387" max="5632" width="9.140625" style="9"/>
    <col min="5633" max="5633" width="12.5703125" style="9" customWidth="1"/>
    <col min="5634" max="5634" width="14.140625" style="9" customWidth="1"/>
    <col min="5635" max="5635" width="12" style="9" customWidth="1"/>
    <col min="5636" max="5636" width="9.140625" style="9"/>
    <col min="5637" max="5637" width="10.140625" style="9" bestFit="1" customWidth="1"/>
    <col min="5638" max="5638" width="10.42578125" style="9" customWidth="1"/>
    <col min="5639" max="5639" width="2.7109375" style="9" customWidth="1"/>
    <col min="5640" max="5641" width="9.140625" style="9"/>
    <col min="5642" max="5642" width="10.28515625" style="9" customWidth="1"/>
    <col min="5643" max="5888" width="9.140625" style="9"/>
    <col min="5889" max="5889" width="12.5703125" style="9" customWidth="1"/>
    <col min="5890" max="5890" width="14.140625" style="9" customWidth="1"/>
    <col min="5891" max="5891" width="12" style="9" customWidth="1"/>
    <col min="5892" max="5892" width="9.140625" style="9"/>
    <col min="5893" max="5893" width="10.140625" style="9" bestFit="1" customWidth="1"/>
    <col min="5894" max="5894" width="10.42578125" style="9" customWidth="1"/>
    <col min="5895" max="5895" width="2.7109375" style="9" customWidth="1"/>
    <col min="5896" max="5897" width="9.140625" style="9"/>
    <col min="5898" max="5898" width="10.28515625" style="9" customWidth="1"/>
    <col min="5899" max="6144" width="9.140625" style="9"/>
    <col min="6145" max="6145" width="12.5703125" style="9" customWidth="1"/>
    <col min="6146" max="6146" width="14.140625" style="9" customWidth="1"/>
    <col min="6147" max="6147" width="12" style="9" customWidth="1"/>
    <col min="6148" max="6148" width="9.140625" style="9"/>
    <col min="6149" max="6149" width="10.140625" style="9" bestFit="1" customWidth="1"/>
    <col min="6150" max="6150" width="10.42578125" style="9" customWidth="1"/>
    <col min="6151" max="6151" width="2.7109375" style="9" customWidth="1"/>
    <col min="6152" max="6153" width="9.140625" style="9"/>
    <col min="6154" max="6154" width="10.28515625" style="9" customWidth="1"/>
    <col min="6155" max="6400" width="9.140625" style="9"/>
    <col min="6401" max="6401" width="12.5703125" style="9" customWidth="1"/>
    <col min="6402" max="6402" width="14.140625" style="9" customWidth="1"/>
    <col min="6403" max="6403" width="12" style="9" customWidth="1"/>
    <col min="6404" max="6404" width="9.140625" style="9"/>
    <col min="6405" max="6405" width="10.140625" style="9" bestFit="1" customWidth="1"/>
    <col min="6406" max="6406" width="10.42578125" style="9" customWidth="1"/>
    <col min="6407" max="6407" width="2.7109375" style="9" customWidth="1"/>
    <col min="6408" max="6409" width="9.140625" style="9"/>
    <col min="6410" max="6410" width="10.28515625" style="9" customWidth="1"/>
    <col min="6411" max="6656" width="9.140625" style="9"/>
    <col min="6657" max="6657" width="12.5703125" style="9" customWidth="1"/>
    <col min="6658" max="6658" width="14.140625" style="9" customWidth="1"/>
    <col min="6659" max="6659" width="12" style="9" customWidth="1"/>
    <col min="6660" max="6660" width="9.140625" style="9"/>
    <col min="6661" max="6661" width="10.140625" style="9" bestFit="1" customWidth="1"/>
    <col min="6662" max="6662" width="10.42578125" style="9" customWidth="1"/>
    <col min="6663" max="6663" width="2.7109375" style="9" customWidth="1"/>
    <col min="6664" max="6665" width="9.140625" style="9"/>
    <col min="6666" max="6666" width="10.28515625" style="9" customWidth="1"/>
    <col min="6667" max="6912" width="9.140625" style="9"/>
    <col min="6913" max="6913" width="12.5703125" style="9" customWidth="1"/>
    <col min="6914" max="6914" width="14.140625" style="9" customWidth="1"/>
    <col min="6915" max="6915" width="12" style="9" customWidth="1"/>
    <col min="6916" max="6916" width="9.140625" style="9"/>
    <col min="6917" max="6917" width="10.140625" style="9" bestFit="1" customWidth="1"/>
    <col min="6918" max="6918" width="10.42578125" style="9" customWidth="1"/>
    <col min="6919" max="6919" width="2.7109375" style="9" customWidth="1"/>
    <col min="6920" max="6921" width="9.140625" style="9"/>
    <col min="6922" max="6922" width="10.28515625" style="9" customWidth="1"/>
    <col min="6923" max="7168" width="9.140625" style="9"/>
    <col min="7169" max="7169" width="12.5703125" style="9" customWidth="1"/>
    <col min="7170" max="7170" width="14.140625" style="9" customWidth="1"/>
    <col min="7171" max="7171" width="12" style="9" customWidth="1"/>
    <col min="7172" max="7172" width="9.140625" style="9"/>
    <col min="7173" max="7173" width="10.140625" style="9" bestFit="1" customWidth="1"/>
    <col min="7174" max="7174" width="10.42578125" style="9" customWidth="1"/>
    <col min="7175" max="7175" width="2.7109375" style="9" customWidth="1"/>
    <col min="7176" max="7177" width="9.140625" style="9"/>
    <col min="7178" max="7178" width="10.28515625" style="9" customWidth="1"/>
    <col min="7179" max="7424" width="9.140625" style="9"/>
    <col min="7425" max="7425" width="12.5703125" style="9" customWidth="1"/>
    <col min="7426" max="7426" width="14.140625" style="9" customWidth="1"/>
    <col min="7427" max="7427" width="12" style="9" customWidth="1"/>
    <col min="7428" max="7428" width="9.140625" style="9"/>
    <col min="7429" max="7429" width="10.140625" style="9" bestFit="1" customWidth="1"/>
    <col min="7430" max="7430" width="10.42578125" style="9" customWidth="1"/>
    <col min="7431" max="7431" width="2.7109375" style="9" customWidth="1"/>
    <col min="7432" max="7433" width="9.140625" style="9"/>
    <col min="7434" max="7434" width="10.28515625" style="9" customWidth="1"/>
    <col min="7435" max="7680" width="9.140625" style="9"/>
    <col min="7681" max="7681" width="12.5703125" style="9" customWidth="1"/>
    <col min="7682" max="7682" width="14.140625" style="9" customWidth="1"/>
    <col min="7683" max="7683" width="12" style="9" customWidth="1"/>
    <col min="7684" max="7684" width="9.140625" style="9"/>
    <col min="7685" max="7685" width="10.140625" style="9" bestFit="1" customWidth="1"/>
    <col min="7686" max="7686" width="10.42578125" style="9" customWidth="1"/>
    <col min="7687" max="7687" width="2.7109375" style="9" customWidth="1"/>
    <col min="7688" max="7689" width="9.140625" style="9"/>
    <col min="7690" max="7690" width="10.28515625" style="9" customWidth="1"/>
    <col min="7691" max="7936" width="9.140625" style="9"/>
    <col min="7937" max="7937" width="12.5703125" style="9" customWidth="1"/>
    <col min="7938" max="7938" width="14.140625" style="9" customWidth="1"/>
    <col min="7939" max="7939" width="12" style="9" customWidth="1"/>
    <col min="7940" max="7940" width="9.140625" style="9"/>
    <col min="7941" max="7941" width="10.140625" style="9" bestFit="1" customWidth="1"/>
    <col min="7942" max="7942" width="10.42578125" style="9" customWidth="1"/>
    <col min="7943" max="7943" width="2.7109375" style="9" customWidth="1"/>
    <col min="7944" max="7945" width="9.140625" style="9"/>
    <col min="7946" max="7946" width="10.28515625" style="9" customWidth="1"/>
    <col min="7947" max="8192" width="9.140625" style="9"/>
    <col min="8193" max="8193" width="12.5703125" style="9" customWidth="1"/>
    <col min="8194" max="8194" width="14.140625" style="9" customWidth="1"/>
    <col min="8195" max="8195" width="12" style="9" customWidth="1"/>
    <col min="8196" max="8196" width="9.140625" style="9"/>
    <col min="8197" max="8197" width="10.140625" style="9" bestFit="1" customWidth="1"/>
    <col min="8198" max="8198" width="10.42578125" style="9" customWidth="1"/>
    <col min="8199" max="8199" width="2.7109375" style="9" customWidth="1"/>
    <col min="8200" max="8201" width="9.140625" style="9"/>
    <col min="8202" max="8202" width="10.28515625" style="9" customWidth="1"/>
    <col min="8203" max="8448" width="9.140625" style="9"/>
    <col min="8449" max="8449" width="12.5703125" style="9" customWidth="1"/>
    <col min="8450" max="8450" width="14.140625" style="9" customWidth="1"/>
    <col min="8451" max="8451" width="12" style="9" customWidth="1"/>
    <col min="8452" max="8452" width="9.140625" style="9"/>
    <col min="8453" max="8453" width="10.140625" style="9" bestFit="1" customWidth="1"/>
    <col min="8454" max="8454" width="10.42578125" style="9" customWidth="1"/>
    <col min="8455" max="8455" width="2.7109375" style="9" customWidth="1"/>
    <col min="8456" max="8457" width="9.140625" style="9"/>
    <col min="8458" max="8458" width="10.28515625" style="9" customWidth="1"/>
    <col min="8459" max="8704" width="9.140625" style="9"/>
    <col min="8705" max="8705" width="12.5703125" style="9" customWidth="1"/>
    <col min="8706" max="8706" width="14.140625" style="9" customWidth="1"/>
    <col min="8707" max="8707" width="12" style="9" customWidth="1"/>
    <col min="8708" max="8708" width="9.140625" style="9"/>
    <col min="8709" max="8709" width="10.140625" style="9" bestFit="1" customWidth="1"/>
    <col min="8710" max="8710" width="10.42578125" style="9" customWidth="1"/>
    <col min="8711" max="8711" width="2.7109375" style="9" customWidth="1"/>
    <col min="8712" max="8713" width="9.140625" style="9"/>
    <col min="8714" max="8714" width="10.28515625" style="9" customWidth="1"/>
    <col min="8715" max="8960" width="9.140625" style="9"/>
    <col min="8961" max="8961" width="12.5703125" style="9" customWidth="1"/>
    <col min="8962" max="8962" width="14.140625" style="9" customWidth="1"/>
    <col min="8963" max="8963" width="12" style="9" customWidth="1"/>
    <col min="8964" max="8964" width="9.140625" style="9"/>
    <col min="8965" max="8965" width="10.140625" style="9" bestFit="1" customWidth="1"/>
    <col min="8966" max="8966" width="10.42578125" style="9" customWidth="1"/>
    <col min="8967" max="8967" width="2.7109375" style="9" customWidth="1"/>
    <col min="8968" max="8969" width="9.140625" style="9"/>
    <col min="8970" max="8970" width="10.28515625" style="9" customWidth="1"/>
    <col min="8971" max="9216" width="9.140625" style="9"/>
    <col min="9217" max="9217" width="12.5703125" style="9" customWidth="1"/>
    <col min="9218" max="9218" width="14.140625" style="9" customWidth="1"/>
    <col min="9219" max="9219" width="12" style="9" customWidth="1"/>
    <col min="9220" max="9220" width="9.140625" style="9"/>
    <col min="9221" max="9221" width="10.140625" style="9" bestFit="1" customWidth="1"/>
    <col min="9222" max="9222" width="10.42578125" style="9" customWidth="1"/>
    <col min="9223" max="9223" width="2.7109375" style="9" customWidth="1"/>
    <col min="9224" max="9225" width="9.140625" style="9"/>
    <col min="9226" max="9226" width="10.28515625" style="9" customWidth="1"/>
    <col min="9227" max="9472" width="9.140625" style="9"/>
    <col min="9473" max="9473" width="12.5703125" style="9" customWidth="1"/>
    <col min="9474" max="9474" width="14.140625" style="9" customWidth="1"/>
    <col min="9475" max="9475" width="12" style="9" customWidth="1"/>
    <col min="9476" max="9476" width="9.140625" style="9"/>
    <col min="9477" max="9477" width="10.140625" style="9" bestFit="1" customWidth="1"/>
    <col min="9478" max="9478" width="10.42578125" style="9" customWidth="1"/>
    <col min="9479" max="9479" width="2.7109375" style="9" customWidth="1"/>
    <col min="9480" max="9481" width="9.140625" style="9"/>
    <col min="9482" max="9482" width="10.28515625" style="9" customWidth="1"/>
    <col min="9483" max="9728" width="9.140625" style="9"/>
    <col min="9729" max="9729" width="12.5703125" style="9" customWidth="1"/>
    <col min="9730" max="9730" width="14.140625" style="9" customWidth="1"/>
    <col min="9731" max="9731" width="12" style="9" customWidth="1"/>
    <col min="9732" max="9732" width="9.140625" style="9"/>
    <col min="9733" max="9733" width="10.140625" style="9" bestFit="1" customWidth="1"/>
    <col min="9734" max="9734" width="10.42578125" style="9" customWidth="1"/>
    <col min="9735" max="9735" width="2.7109375" style="9" customWidth="1"/>
    <col min="9736" max="9737" width="9.140625" style="9"/>
    <col min="9738" max="9738" width="10.28515625" style="9" customWidth="1"/>
    <col min="9739" max="9984" width="9.140625" style="9"/>
    <col min="9985" max="9985" width="12.5703125" style="9" customWidth="1"/>
    <col min="9986" max="9986" width="14.140625" style="9" customWidth="1"/>
    <col min="9987" max="9987" width="12" style="9" customWidth="1"/>
    <col min="9988" max="9988" width="9.140625" style="9"/>
    <col min="9989" max="9989" width="10.140625" style="9" bestFit="1" customWidth="1"/>
    <col min="9990" max="9990" width="10.42578125" style="9" customWidth="1"/>
    <col min="9991" max="9991" width="2.7109375" style="9" customWidth="1"/>
    <col min="9992" max="9993" width="9.140625" style="9"/>
    <col min="9994" max="9994" width="10.28515625" style="9" customWidth="1"/>
    <col min="9995" max="10240" width="9.140625" style="9"/>
    <col min="10241" max="10241" width="12.5703125" style="9" customWidth="1"/>
    <col min="10242" max="10242" width="14.140625" style="9" customWidth="1"/>
    <col min="10243" max="10243" width="12" style="9" customWidth="1"/>
    <col min="10244" max="10244" width="9.140625" style="9"/>
    <col min="10245" max="10245" width="10.140625" style="9" bestFit="1" customWidth="1"/>
    <col min="10246" max="10246" width="10.42578125" style="9" customWidth="1"/>
    <col min="10247" max="10247" width="2.7109375" style="9" customWidth="1"/>
    <col min="10248" max="10249" width="9.140625" style="9"/>
    <col min="10250" max="10250" width="10.28515625" style="9" customWidth="1"/>
    <col min="10251" max="10496" width="9.140625" style="9"/>
    <col min="10497" max="10497" width="12.5703125" style="9" customWidth="1"/>
    <col min="10498" max="10498" width="14.140625" style="9" customWidth="1"/>
    <col min="10499" max="10499" width="12" style="9" customWidth="1"/>
    <col min="10500" max="10500" width="9.140625" style="9"/>
    <col min="10501" max="10501" width="10.140625" style="9" bestFit="1" customWidth="1"/>
    <col min="10502" max="10502" width="10.42578125" style="9" customWidth="1"/>
    <col min="10503" max="10503" width="2.7109375" style="9" customWidth="1"/>
    <col min="10504" max="10505" width="9.140625" style="9"/>
    <col min="10506" max="10506" width="10.28515625" style="9" customWidth="1"/>
    <col min="10507" max="10752" width="9.140625" style="9"/>
    <col min="10753" max="10753" width="12.5703125" style="9" customWidth="1"/>
    <col min="10754" max="10754" width="14.140625" style="9" customWidth="1"/>
    <col min="10755" max="10755" width="12" style="9" customWidth="1"/>
    <col min="10756" max="10756" width="9.140625" style="9"/>
    <col min="10757" max="10757" width="10.140625" style="9" bestFit="1" customWidth="1"/>
    <col min="10758" max="10758" width="10.42578125" style="9" customWidth="1"/>
    <col min="10759" max="10759" width="2.7109375" style="9" customWidth="1"/>
    <col min="10760" max="10761" width="9.140625" style="9"/>
    <col min="10762" max="10762" width="10.28515625" style="9" customWidth="1"/>
    <col min="10763" max="11008" width="9.140625" style="9"/>
    <col min="11009" max="11009" width="12.5703125" style="9" customWidth="1"/>
    <col min="11010" max="11010" width="14.140625" style="9" customWidth="1"/>
    <col min="11011" max="11011" width="12" style="9" customWidth="1"/>
    <col min="11012" max="11012" width="9.140625" style="9"/>
    <col min="11013" max="11013" width="10.140625" style="9" bestFit="1" customWidth="1"/>
    <col min="11014" max="11014" width="10.42578125" style="9" customWidth="1"/>
    <col min="11015" max="11015" width="2.7109375" style="9" customWidth="1"/>
    <col min="11016" max="11017" width="9.140625" style="9"/>
    <col min="11018" max="11018" width="10.28515625" style="9" customWidth="1"/>
    <col min="11019" max="11264" width="9.140625" style="9"/>
    <col min="11265" max="11265" width="12.5703125" style="9" customWidth="1"/>
    <col min="11266" max="11266" width="14.140625" style="9" customWidth="1"/>
    <col min="11267" max="11267" width="12" style="9" customWidth="1"/>
    <col min="11268" max="11268" width="9.140625" style="9"/>
    <col min="11269" max="11269" width="10.140625" style="9" bestFit="1" customWidth="1"/>
    <col min="11270" max="11270" width="10.42578125" style="9" customWidth="1"/>
    <col min="11271" max="11271" width="2.7109375" style="9" customWidth="1"/>
    <col min="11272" max="11273" width="9.140625" style="9"/>
    <col min="11274" max="11274" width="10.28515625" style="9" customWidth="1"/>
    <col min="11275" max="11520" width="9.140625" style="9"/>
    <col min="11521" max="11521" width="12.5703125" style="9" customWidth="1"/>
    <col min="11522" max="11522" width="14.140625" style="9" customWidth="1"/>
    <col min="11523" max="11523" width="12" style="9" customWidth="1"/>
    <col min="11524" max="11524" width="9.140625" style="9"/>
    <col min="11525" max="11525" width="10.140625" style="9" bestFit="1" customWidth="1"/>
    <col min="11526" max="11526" width="10.42578125" style="9" customWidth="1"/>
    <col min="11527" max="11527" width="2.7109375" style="9" customWidth="1"/>
    <col min="11528" max="11529" width="9.140625" style="9"/>
    <col min="11530" max="11530" width="10.28515625" style="9" customWidth="1"/>
    <col min="11531" max="11776" width="9.140625" style="9"/>
    <col min="11777" max="11777" width="12.5703125" style="9" customWidth="1"/>
    <col min="11778" max="11778" width="14.140625" style="9" customWidth="1"/>
    <col min="11779" max="11779" width="12" style="9" customWidth="1"/>
    <col min="11780" max="11780" width="9.140625" style="9"/>
    <col min="11781" max="11781" width="10.140625" style="9" bestFit="1" customWidth="1"/>
    <col min="11782" max="11782" width="10.42578125" style="9" customWidth="1"/>
    <col min="11783" max="11783" width="2.7109375" style="9" customWidth="1"/>
    <col min="11784" max="11785" width="9.140625" style="9"/>
    <col min="11786" max="11786" width="10.28515625" style="9" customWidth="1"/>
    <col min="11787" max="12032" width="9.140625" style="9"/>
    <col min="12033" max="12033" width="12.5703125" style="9" customWidth="1"/>
    <col min="12034" max="12034" width="14.140625" style="9" customWidth="1"/>
    <col min="12035" max="12035" width="12" style="9" customWidth="1"/>
    <col min="12036" max="12036" width="9.140625" style="9"/>
    <col min="12037" max="12037" width="10.140625" style="9" bestFit="1" customWidth="1"/>
    <col min="12038" max="12038" width="10.42578125" style="9" customWidth="1"/>
    <col min="12039" max="12039" width="2.7109375" style="9" customWidth="1"/>
    <col min="12040" max="12041" width="9.140625" style="9"/>
    <col min="12042" max="12042" width="10.28515625" style="9" customWidth="1"/>
    <col min="12043" max="12288" width="9.140625" style="9"/>
    <col min="12289" max="12289" width="12.5703125" style="9" customWidth="1"/>
    <col min="12290" max="12290" width="14.140625" style="9" customWidth="1"/>
    <col min="12291" max="12291" width="12" style="9" customWidth="1"/>
    <col min="12292" max="12292" width="9.140625" style="9"/>
    <col min="12293" max="12293" width="10.140625" style="9" bestFit="1" customWidth="1"/>
    <col min="12294" max="12294" width="10.42578125" style="9" customWidth="1"/>
    <col min="12295" max="12295" width="2.7109375" style="9" customWidth="1"/>
    <col min="12296" max="12297" width="9.140625" style="9"/>
    <col min="12298" max="12298" width="10.28515625" style="9" customWidth="1"/>
    <col min="12299" max="12544" width="9.140625" style="9"/>
    <col min="12545" max="12545" width="12.5703125" style="9" customWidth="1"/>
    <col min="12546" max="12546" width="14.140625" style="9" customWidth="1"/>
    <col min="12547" max="12547" width="12" style="9" customWidth="1"/>
    <col min="12548" max="12548" width="9.140625" style="9"/>
    <col min="12549" max="12549" width="10.140625" style="9" bestFit="1" customWidth="1"/>
    <col min="12550" max="12550" width="10.42578125" style="9" customWidth="1"/>
    <col min="12551" max="12551" width="2.7109375" style="9" customWidth="1"/>
    <col min="12552" max="12553" width="9.140625" style="9"/>
    <col min="12554" max="12554" width="10.28515625" style="9" customWidth="1"/>
    <col min="12555" max="12800" width="9.140625" style="9"/>
    <col min="12801" max="12801" width="12.5703125" style="9" customWidth="1"/>
    <col min="12802" max="12802" width="14.140625" style="9" customWidth="1"/>
    <col min="12803" max="12803" width="12" style="9" customWidth="1"/>
    <col min="12804" max="12804" width="9.140625" style="9"/>
    <col min="12805" max="12805" width="10.140625" style="9" bestFit="1" customWidth="1"/>
    <col min="12806" max="12806" width="10.42578125" style="9" customWidth="1"/>
    <col min="12807" max="12807" width="2.7109375" style="9" customWidth="1"/>
    <col min="12808" max="12809" width="9.140625" style="9"/>
    <col min="12810" max="12810" width="10.28515625" style="9" customWidth="1"/>
    <col min="12811" max="13056" width="9.140625" style="9"/>
    <col min="13057" max="13057" width="12.5703125" style="9" customWidth="1"/>
    <col min="13058" max="13058" width="14.140625" style="9" customWidth="1"/>
    <col min="13059" max="13059" width="12" style="9" customWidth="1"/>
    <col min="13060" max="13060" width="9.140625" style="9"/>
    <col min="13061" max="13061" width="10.140625" style="9" bestFit="1" customWidth="1"/>
    <col min="13062" max="13062" width="10.42578125" style="9" customWidth="1"/>
    <col min="13063" max="13063" width="2.7109375" style="9" customWidth="1"/>
    <col min="13064" max="13065" width="9.140625" style="9"/>
    <col min="13066" max="13066" width="10.28515625" style="9" customWidth="1"/>
    <col min="13067" max="13312" width="9.140625" style="9"/>
    <col min="13313" max="13313" width="12.5703125" style="9" customWidth="1"/>
    <col min="13314" max="13314" width="14.140625" style="9" customWidth="1"/>
    <col min="13315" max="13315" width="12" style="9" customWidth="1"/>
    <col min="13316" max="13316" width="9.140625" style="9"/>
    <col min="13317" max="13317" width="10.140625" style="9" bestFit="1" customWidth="1"/>
    <col min="13318" max="13318" width="10.42578125" style="9" customWidth="1"/>
    <col min="13319" max="13319" width="2.7109375" style="9" customWidth="1"/>
    <col min="13320" max="13321" width="9.140625" style="9"/>
    <col min="13322" max="13322" width="10.28515625" style="9" customWidth="1"/>
    <col min="13323" max="13568" width="9.140625" style="9"/>
    <col min="13569" max="13569" width="12.5703125" style="9" customWidth="1"/>
    <col min="13570" max="13570" width="14.140625" style="9" customWidth="1"/>
    <col min="13571" max="13571" width="12" style="9" customWidth="1"/>
    <col min="13572" max="13572" width="9.140625" style="9"/>
    <col min="13573" max="13573" width="10.140625" style="9" bestFit="1" customWidth="1"/>
    <col min="13574" max="13574" width="10.42578125" style="9" customWidth="1"/>
    <col min="13575" max="13575" width="2.7109375" style="9" customWidth="1"/>
    <col min="13576" max="13577" width="9.140625" style="9"/>
    <col min="13578" max="13578" width="10.28515625" style="9" customWidth="1"/>
    <col min="13579" max="13824" width="9.140625" style="9"/>
    <col min="13825" max="13825" width="12.5703125" style="9" customWidth="1"/>
    <col min="13826" max="13826" width="14.140625" style="9" customWidth="1"/>
    <col min="13827" max="13827" width="12" style="9" customWidth="1"/>
    <col min="13828" max="13828" width="9.140625" style="9"/>
    <col min="13829" max="13829" width="10.140625" style="9" bestFit="1" customWidth="1"/>
    <col min="13830" max="13830" width="10.42578125" style="9" customWidth="1"/>
    <col min="13831" max="13831" width="2.7109375" style="9" customWidth="1"/>
    <col min="13832" max="13833" width="9.140625" style="9"/>
    <col min="13834" max="13834" width="10.28515625" style="9" customWidth="1"/>
    <col min="13835" max="14080" width="9.140625" style="9"/>
    <col min="14081" max="14081" width="12.5703125" style="9" customWidth="1"/>
    <col min="14082" max="14082" width="14.140625" style="9" customWidth="1"/>
    <col min="14083" max="14083" width="12" style="9" customWidth="1"/>
    <col min="14084" max="14084" width="9.140625" style="9"/>
    <col min="14085" max="14085" width="10.140625" style="9" bestFit="1" customWidth="1"/>
    <col min="14086" max="14086" width="10.42578125" style="9" customWidth="1"/>
    <col min="14087" max="14087" width="2.7109375" style="9" customWidth="1"/>
    <col min="14088" max="14089" width="9.140625" style="9"/>
    <col min="14090" max="14090" width="10.28515625" style="9" customWidth="1"/>
    <col min="14091" max="14336" width="9.140625" style="9"/>
    <col min="14337" max="14337" width="12.5703125" style="9" customWidth="1"/>
    <col min="14338" max="14338" width="14.140625" style="9" customWidth="1"/>
    <col min="14339" max="14339" width="12" style="9" customWidth="1"/>
    <col min="14340" max="14340" width="9.140625" style="9"/>
    <col min="14341" max="14341" width="10.140625" style="9" bestFit="1" customWidth="1"/>
    <col min="14342" max="14342" width="10.42578125" style="9" customWidth="1"/>
    <col min="14343" max="14343" width="2.7109375" style="9" customWidth="1"/>
    <col min="14344" max="14345" width="9.140625" style="9"/>
    <col min="14346" max="14346" width="10.28515625" style="9" customWidth="1"/>
    <col min="14347" max="14592" width="9.140625" style="9"/>
    <col min="14593" max="14593" width="12.5703125" style="9" customWidth="1"/>
    <col min="14594" max="14594" width="14.140625" style="9" customWidth="1"/>
    <col min="14595" max="14595" width="12" style="9" customWidth="1"/>
    <col min="14596" max="14596" width="9.140625" style="9"/>
    <col min="14597" max="14597" width="10.140625" style="9" bestFit="1" customWidth="1"/>
    <col min="14598" max="14598" width="10.42578125" style="9" customWidth="1"/>
    <col min="14599" max="14599" width="2.7109375" style="9" customWidth="1"/>
    <col min="14600" max="14601" width="9.140625" style="9"/>
    <col min="14602" max="14602" width="10.28515625" style="9" customWidth="1"/>
    <col min="14603" max="14848" width="9.140625" style="9"/>
    <col min="14849" max="14849" width="12.5703125" style="9" customWidth="1"/>
    <col min="14850" max="14850" width="14.140625" style="9" customWidth="1"/>
    <col min="14851" max="14851" width="12" style="9" customWidth="1"/>
    <col min="14852" max="14852" width="9.140625" style="9"/>
    <col min="14853" max="14853" width="10.140625" style="9" bestFit="1" customWidth="1"/>
    <col min="14854" max="14854" width="10.42578125" style="9" customWidth="1"/>
    <col min="14855" max="14855" width="2.7109375" style="9" customWidth="1"/>
    <col min="14856" max="14857" width="9.140625" style="9"/>
    <col min="14858" max="14858" width="10.28515625" style="9" customWidth="1"/>
    <col min="14859" max="15104" width="9.140625" style="9"/>
    <col min="15105" max="15105" width="12.5703125" style="9" customWidth="1"/>
    <col min="15106" max="15106" width="14.140625" style="9" customWidth="1"/>
    <col min="15107" max="15107" width="12" style="9" customWidth="1"/>
    <col min="15108" max="15108" width="9.140625" style="9"/>
    <col min="15109" max="15109" width="10.140625" style="9" bestFit="1" customWidth="1"/>
    <col min="15110" max="15110" width="10.42578125" style="9" customWidth="1"/>
    <col min="15111" max="15111" width="2.7109375" style="9" customWidth="1"/>
    <col min="15112" max="15113" width="9.140625" style="9"/>
    <col min="15114" max="15114" width="10.28515625" style="9" customWidth="1"/>
    <col min="15115" max="15360" width="9.140625" style="9"/>
    <col min="15361" max="15361" width="12.5703125" style="9" customWidth="1"/>
    <col min="15362" max="15362" width="14.140625" style="9" customWidth="1"/>
    <col min="15363" max="15363" width="12" style="9" customWidth="1"/>
    <col min="15364" max="15364" width="9.140625" style="9"/>
    <col min="15365" max="15365" width="10.140625" style="9" bestFit="1" customWidth="1"/>
    <col min="15366" max="15366" width="10.42578125" style="9" customWidth="1"/>
    <col min="15367" max="15367" width="2.7109375" style="9" customWidth="1"/>
    <col min="15368" max="15369" width="9.140625" style="9"/>
    <col min="15370" max="15370" width="10.28515625" style="9" customWidth="1"/>
    <col min="15371" max="15616" width="9.140625" style="9"/>
    <col min="15617" max="15617" width="12.5703125" style="9" customWidth="1"/>
    <col min="15618" max="15618" width="14.140625" style="9" customWidth="1"/>
    <col min="15619" max="15619" width="12" style="9" customWidth="1"/>
    <col min="15620" max="15620" width="9.140625" style="9"/>
    <col min="15621" max="15621" width="10.140625" style="9" bestFit="1" customWidth="1"/>
    <col min="15622" max="15622" width="10.42578125" style="9" customWidth="1"/>
    <col min="15623" max="15623" width="2.7109375" style="9" customWidth="1"/>
    <col min="15624" max="15625" width="9.140625" style="9"/>
    <col min="15626" max="15626" width="10.28515625" style="9" customWidth="1"/>
    <col min="15627" max="15872" width="9.140625" style="9"/>
    <col min="15873" max="15873" width="12.5703125" style="9" customWidth="1"/>
    <col min="15874" max="15874" width="14.140625" style="9" customWidth="1"/>
    <col min="15875" max="15875" width="12" style="9" customWidth="1"/>
    <col min="15876" max="15876" width="9.140625" style="9"/>
    <col min="15877" max="15877" width="10.140625" style="9" bestFit="1" customWidth="1"/>
    <col min="15878" max="15878" width="10.42578125" style="9" customWidth="1"/>
    <col min="15879" max="15879" width="2.7109375" style="9" customWidth="1"/>
    <col min="15880" max="15881" width="9.140625" style="9"/>
    <col min="15882" max="15882" width="10.28515625" style="9" customWidth="1"/>
    <col min="15883" max="16128" width="9.140625" style="9"/>
    <col min="16129" max="16129" width="12.5703125" style="9" customWidth="1"/>
    <col min="16130" max="16130" width="14.140625" style="9" customWidth="1"/>
    <col min="16131" max="16131" width="12" style="9" customWidth="1"/>
    <col min="16132" max="16132" width="9.140625" style="9"/>
    <col min="16133" max="16133" width="10.140625" style="9" bestFit="1" customWidth="1"/>
    <col min="16134" max="16134" width="10.42578125" style="9" customWidth="1"/>
    <col min="16135" max="16135" width="2.7109375" style="9" customWidth="1"/>
    <col min="16136" max="16137" width="9.140625" style="9"/>
    <col min="16138" max="16138" width="10.28515625" style="9" customWidth="1"/>
    <col min="16139" max="16384" width="9.140625" style="9"/>
  </cols>
  <sheetData>
    <row r="1" spans="1:14" ht="19.5" thickBot="1" x14ac:dyDescent="0.3">
      <c r="A1" s="637" t="s">
        <v>249</v>
      </c>
      <c r="B1" s="638"/>
      <c r="C1" s="638"/>
      <c r="D1" s="638"/>
      <c r="E1" s="638"/>
      <c r="F1" s="638"/>
      <c r="G1" s="638"/>
      <c r="H1" s="638"/>
      <c r="I1" s="638"/>
      <c r="J1" s="638"/>
      <c r="K1" s="638"/>
      <c r="L1" s="638"/>
      <c r="M1" s="639"/>
    </row>
    <row r="2" spans="1:14" ht="19.5" thickBot="1" x14ac:dyDescent="0.3">
      <c r="A2" s="403"/>
      <c r="B2" s="404"/>
      <c r="C2" s="404"/>
      <c r="D2" s="404"/>
      <c r="E2" s="404"/>
      <c r="F2" s="404"/>
      <c r="G2" s="404"/>
      <c r="H2" s="404"/>
      <c r="I2" s="405"/>
      <c r="J2" s="405"/>
      <c r="K2" s="405"/>
      <c r="L2" s="405"/>
      <c r="M2" s="405"/>
      <c r="N2" s="11"/>
    </row>
    <row r="3" spans="1:14" ht="30" x14ac:dyDescent="0.25">
      <c r="A3" s="653" t="s">
        <v>254</v>
      </c>
      <c r="B3" s="654"/>
      <c r="C3" s="184">
        <f>'8-Annual Budget'!J17</f>
        <v>0</v>
      </c>
      <c r="D3" s="185"/>
      <c r="E3" s="185"/>
      <c r="F3" s="186" t="s">
        <v>255</v>
      </c>
      <c r="G3" s="44"/>
      <c r="H3" s="44"/>
      <c r="I3" s="180" t="s">
        <v>250</v>
      </c>
      <c r="J3" s="181" t="s">
        <v>251</v>
      </c>
      <c r="K3" s="182" t="s">
        <v>104</v>
      </c>
      <c r="L3" s="181" t="s">
        <v>252</v>
      </c>
      <c r="M3" s="183" t="s">
        <v>253</v>
      </c>
    </row>
    <row r="4" spans="1:14" x14ac:dyDescent="0.25">
      <c r="A4" s="642" t="s">
        <v>256</v>
      </c>
      <c r="B4" s="643"/>
      <c r="C4" s="655">
        <f>'8-Annual Budget'!C12</f>
        <v>0</v>
      </c>
      <c r="D4" s="655"/>
      <c r="E4" s="655"/>
      <c r="F4" s="191"/>
      <c r="G4" s="44"/>
      <c r="H4" s="44"/>
      <c r="I4" s="187" t="s">
        <v>243</v>
      </c>
      <c r="J4" s="188">
        <f>'8-Annual Budget'!G24</f>
        <v>0</v>
      </c>
      <c r="K4" s="189">
        <f>'8-Annual Budget'!D24</f>
        <v>0</v>
      </c>
      <c r="L4" s="189">
        <f>+J4-K4</f>
        <v>0</v>
      </c>
      <c r="M4" s="190" t="e">
        <f>+L4/K4</f>
        <v>#DIV/0!</v>
      </c>
    </row>
    <row r="5" spans="1:14" x14ac:dyDescent="0.25">
      <c r="A5" s="642" t="s">
        <v>257</v>
      </c>
      <c r="B5" s="643"/>
      <c r="C5" s="656">
        <f>'8-Annual Budget'!J12</f>
        <v>0</v>
      </c>
      <c r="D5" s="656"/>
      <c r="E5" s="656"/>
      <c r="F5" s="194"/>
      <c r="G5" s="44"/>
      <c r="H5" s="44"/>
      <c r="I5" s="192"/>
      <c r="J5" s="193"/>
      <c r="K5" s="193"/>
      <c r="L5" s="193"/>
      <c r="M5" s="194"/>
    </row>
    <row r="6" spans="1:14" x14ac:dyDescent="0.25">
      <c r="A6" s="642" t="s">
        <v>259</v>
      </c>
      <c r="B6" s="643"/>
      <c r="C6" s="396">
        <f>'8-Annual Budget'!J13</f>
        <v>0</v>
      </c>
      <c r="D6" s="197"/>
      <c r="E6" s="198"/>
      <c r="F6" s="199" t="s">
        <v>93</v>
      </c>
      <c r="G6" s="44"/>
      <c r="H6" s="44"/>
      <c r="I6" s="195" t="s">
        <v>258</v>
      </c>
      <c r="J6" s="188">
        <f>'8-Annual Budget'!G25</f>
        <v>0</v>
      </c>
      <c r="K6" s="189">
        <f>'8-Annual Budget'!D25</f>
        <v>0</v>
      </c>
      <c r="L6" s="189">
        <f>+J6-K6</f>
        <v>0</v>
      </c>
      <c r="M6" s="190" t="e">
        <f>+L6/K6</f>
        <v>#DIV/0!</v>
      </c>
    </row>
    <row r="7" spans="1:14" x14ac:dyDescent="0.25">
      <c r="A7" s="642" t="s">
        <v>261</v>
      </c>
      <c r="B7" s="643"/>
      <c r="C7" s="644"/>
      <c r="D7" s="645"/>
      <c r="E7" s="645"/>
      <c r="F7" s="202"/>
      <c r="G7" s="44"/>
      <c r="H7" s="44"/>
      <c r="I7" s="195" t="s">
        <v>260</v>
      </c>
      <c r="J7" s="200" t="e">
        <f>((+J6/J4))</f>
        <v>#DIV/0!</v>
      </c>
      <c r="K7" s="200" t="e">
        <f>((+K6/K4))</f>
        <v>#DIV/0!</v>
      </c>
      <c r="L7" s="196"/>
      <c r="M7" s="201"/>
    </row>
    <row r="8" spans="1:14" ht="15.75" thickBot="1" x14ac:dyDescent="0.3">
      <c r="A8" s="646" t="s">
        <v>262</v>
      </c>
      <c r="B8" s="647"/>
      <c r="C8" s="648"/>
      <c r="D8" s="649"/>
      <c r="E8" s="649"/>
      <c r="F8" s="203"/>
      <c r="G8" s="44"/>
      <c r="H8" s="44"/>
      <c r="I8" s="192"/>
      <c r="J8" s="193"/>
      <c r="K8" s="193"/>
      <c r="L8" s="193"/>
      <c r="M8" s="194"/>
    </row>
    <row r="9" spans="1:14" ht="15.75" thickBot="1" x14ac:dyDescent="0.3">
      <c r="A9" s="44"/>
      <c r="B9" s="44"/>
      <c r="C9" s="44"/>
      <c r="D9" s="44"/>
      <c r="E9" s="44"/>
      <c r="F9" s="44"/>
      <c r="G9" s="44"/>
      <c r="I9" s="195" t="s">
        <v>263</v>
      </c>
      <c r="J9" s="188">
        <f>'8-Annual Budget'!G26</f>
        <v>0</v>
      </c>
      <c r="K9" s="189">
        <f>'8-Annual Budget'!D26</f>
        <v>0</v>
      </c>
      <c r="L9" s="189">
        <f>+J9-K9</f>
        <v>0</v>
      </c>
      <c r="M9" s="190" t="e">
        <f>+L9/K9</f>
        <v>#DIV/0!</v>
      </c>
    </row>
    <row r="10" spans="1:14" x14ac:dyDescent="0.25">
      <c r="A10" s="650" t="s">
        <v>355</v>
      </c>
      <c r="B10" s="651"/>
      <c r="C10" s="651"/>
      <c r="D10" s="651"/>
      <c r="E10" s="651"/>
      <c r="F10" s="651"/>
      <c r="G10" s="652"/>
      <c r="H10" s="44"/>
      <c r="I10" s="192"/>
      <c r="J10" s="193"/>
      <c r="K10" s="193"/>
      <c r="L10" s="193"/>
      <c r="M10" s="194"/>
    </row>
    <row r="11" spans="1:14" ht="15.75" thickBot="1" x14ac:dyDescent="0.3">
      <c r="A11" s="399" t="s">
        <v>93</v>
      </c>
      <c r="B11" s="400"/>
      <c r="C11" s="401" t="s">
        <v>265</v>
      </c>
      <c r="D11" s="640"/>
      <c r="E11" s="640"/>
      <c r="F11" s="640"/>
      <c r="G11" s="641"/>
      <c r="H11" s="44"/>
      <c r="I11" s="350" t="s">
        <v>264</v>
      </c>
      <c r="J11" s="351">
        <f>'8-Annual Budget'!E39</f>
        <v>0</v>
      </c>
      <c r="K11" s="352">
        <f>'8-Annual Budget'!D39</f>
        <v>0</v>
      </c>
      <c r="L11" s="352">
        <f>+J11-K11</f>
        <v>0</v>
      </c>
      <c r="M11" s="353" t="e">
        <f>+L11/K11</f>
        <v>#DIV/0!</v>
      </c>
    </row>
    <row r="12" spans="1:14" x14ac:dyDescent="0.25">
      <c r="A12" s="663" t="s">
        <v>405</v>
      </c>
      <c r="B12" s="664"/>
      <c r="C12" s="664"/>
      <c r="D12" s="665" t="s">
        <v>359</v>
      </c>
      <c r="E12" s="666"/>
      <c r="F12" s="666"/>
      <c r="G12" s="406" t="s">
        <v>360</v>
      </c>
      <c r="H12" s="44"/>
      <c r="I12" s="44"/>
      <c r="J12" s="44"/>
      <c r="K12" s="44"/>
      <c r="L12" s="44"/>
      <c r="M12" s="44"/>
    </row>
    <row r="13" spans="1:14" x14ac:dyDescent="0.25">
      <c r="A13" s="460"/>
      <c r="B13" s="668" t="s">
        <v>357</v>
      </c>
      <c r="C13" s="668"/>
      <c r="D13" s="469">
        <f>'8-Annual Budget'!E42</f>
        <v>0</v>
      </c>
      <c r="E13" s="668" t="s">
        <v>357</v>
      </c>
      <c r="F13" s="668"/>
      <c r="G13" s="462">
        <f>SUM(D13-A13)</f>
        <v>0</v>
      </c>
      <c r="H13" s="44"/>
      <c r="I13" s="44"/>
      <c r="J13" s="44"/>
      <c r="K13" s="44"/>
      <c r="L13" s="44"/>
      <c r="M13" s="44"/>
    </row>
    <row r="14" spans="1:14" ht="15.75" thickBot="1" x14ac:dyDescent="0.3">
      <c r="A14" s="460"/>
      <c r="B14" s="668" t="s">
        <v>356</v>
      </c>
      <c r="C14" s="668"/>
      <c r="D14" s="469">
        <f>'4-Mgmt Svcs Addendum A'!E29</f>
        <v>0</v>
      </c>
      <c r="E14" s="668" t="s">
        <v>356</v>
      </c>
      <c r="F14" s="668"/>
      <c r="G14" s="462">
        <f>SUM(D14-A14)</f>
        <v>0</v>
      </c>
      <c r="H14" s="44"/>
      <c r="I14" s="44"/>
      <c r="J14" s="44"/>
      <c r="K14" s="44"/>
      <c r="L14" s="44"/>
      <c r="M14" s="44"/>
    </row>
    <row r="15" spans="1:14" ht="30" customHeight="1" thickBot="1" x14ac:dyDescent="0.3">
      <c r="A15" s="461"/>
      <c r="B15" s="667" t="s">
        <v>358</v>
      </c>
      <c r="C15" s="667"/>
      <c r="D15" s="470">
        <f>SUM(D13:D14)</f>
        <v>0</v>
      </c>
      <c r="E15" s="667" t="s">
        <v>358</v>
      </c>
      <c r="F15" s="667"/>
      <c r="G15" s="463">
        <f>SUM(D15-A15)</f>
        <v>0</v>
      </c>
      <c r="H15" s="44"/>
      <c r="I15" s="205" t="s">
        <v>267</v>
      </c>
      <c r="J15" s="206" t="s">
        <v>251</v>
      </c>
      <c r="K15" s="182" t="s">
        <v>104</v>
      </c>
      <c r="L15" s="206" t="s">
        <v>252</v>
      </c>
      <c r="M15" s="207" t="s">
        <v>253</v>
      </c>
    </row>
    <row r="16" spans="1:14" ht="15.75" thickBot="1" x14ac:dyDescent="0.3">
      <c r="A16" s="44"/>
      <c r="B16" s="44"/>
      <c r="C16" s="44"/>
      <c r="D16" s="44"/>
      <c r="E16" s="44"/>
      <c r="F16" s="44"/>
      <c r="G16" s="44"/>
      <c r="H16" s="44"/>
      <c r="I16" s="195" t="s">
        <v>266</v>
      </c>
      <c r="J16" s="208">
        <f>'8-Annual Budget'!G42</f>
        <v>0</v>
      </c>
      <c r="K16" s="189">
        <f>'8-Annual Budget'!D42</f>
        <v>0</v>
      </c>
      <c r="L16" s="189">
        <f>+J16-K16</f>
        <v>0</v>
      </c>
      <c r="M16" s="190" t="e">
        <f>+L16/K16</f>
        <v>#DIV/0!</v>
      </c>
    </row>
    <row r="17" spans="1:13" x14ac:dyDescent="0.25">
      <c r="A17" s="209" t="s">
        <v>268</v>
      </c>
      <c r="B17" s="210"/>
      <c r="C17" s="210"/>
      <c r="D17" s="210"/>
      <c r="E17" s="210"/>
      <c r="F17" s="210"/>
      <c r="G17" s="211"/>
      <c r="H17" s="44"/>
      <c r="I17" s="192"/>
      <c r="J17" s="193"/>
      <c r="K17" s="193"/>
      <c r="L17" s="193"/>
      <c r="M17" s="194"/>
    </row>
    <row r="18" spans="1:13" x14ac:dyDescent="0.25">
      <c r="A18" s="240" t="s">
        <v>269</v>
      </c>
      <c r="B18" s="241" t="s">
        <v>296</v>
      </c>
      <c r="C18" s="241" t="s">
        <v>270</v>
      </c>
      <c r="D18" s="690" t="s">
        <v>271</v>
      </c>
      <c r="E18" s="690"/>
      <c r="F18" s="212"/>
      <c r="G18" s="213"/>
      <c r="H18" s="44"/>
      <c r="I18" s="195" t="s">
        <v>272</v>
      </c>
      <c r="J18" s="189">
        <f>'8-Annual Budget'!G44</f>
        <v>0</v>
      </c>
      <c r="K18" s="189">
        <f>'8-Annual Budget'!D44</f>
        <v>0</v>
      </c>
      <c r="L18" s="189">
        <f>+J18-K18</f>
        <v>0</v>
      </c>
      <c r="M18" s="190" t="e">
        <f>+L18/K18</f>
        <v>#DIV/0!</v>
      </c>
    </row>
    <row r="19" spans="1:13" x14ac:dyDescent="0.25">
      <c r="A19" s="214"/>
      <c r="B19" s="215"/>
      <c r="C19" s="216">
        <f>+B19*12</f>
        <v>0</v>
      </c>
      <c r="D19" s="634"/>
      <c r="E19" s="634"/>
      <c r="F19" s="212"/>
      <c r="G19" s="213"/>
      <c r="H19" s="44"/>
      <c r="I19" s="192"/>
      <c r="J19" s="217"/>
      <c r="K19" s="217"/>
      <c r="L19" s="217"/>
      <c r="M19" s="218"/>
    </row>
    <row r="20" spans="1:13" x14ac:dyDescent="0.25">
      <c r="A20" s="214"/>
      <c r="B20" s="215"/>
      <c r="C20" s="216">
        <f>+B20*12</f>
        <v>0</v>
      </c>
      <c r="D20" s="634"/>
      <c r="E20" s="634"/>
      <c r="F20" s="212"/>
      <c r="G20" s="213"/>
      <c r="H20" s="44"/>
      <c r="I20" s="195" t="s">
        <v>273</v>
      </c>
      <c r="J20" s="189">
        <f>'8-Annual Budget'!G61</f>
        <v>0</v>
      </c>
      <c r="K20" s="189">
        <f>'8-Annual Budget'!D61</f>
        <v>0</v>
      </c>
      <c r="L20" s="189">
        <f>+J20-K20</f>
        <v>0</v>
      </c>
      <c r="M20" s="190" t="e">
        <f>+L20/K20</f>
        <v>#DIV/0!</v>
      </c>
    </row>
    <row r="21" spans="1:13" x14ac:dyDescent="0.25">
      <c r="A21" s="214"/>
      <c r="B21" s="215"/>
      <c r="C21" s="216">
        <f t="shared" ref="C21:C22" si="0">+B21*12</f>
        <v>0</v>
      </c>
      <c r="D21" s="634"/>
      <c r="E21" s="634"/>
      <c r="F21" s="212"/>
      <c r="G21" s="213"/>
      <c r="H21" s="44"/>
      <c r="I21" s="192"/>
      <c r="J21" s="217"/>
      <c r="K21" s="217"/>
      <c r="L21" s="217"/>
      <c r="M21" s="218"/>
    </row>
    <row r="22" spans="1:13" ht="15.75" thickBot="1" x14ac:dyDescent="0.3">
      <c r="A22" s="390"/>
      <c r="B22" s="391"/>
      <c r="C22" s="392">
        <f t="shared" si="0"/>
        <v>0</v>
      </c>
      <c r="D22" s="635"/>
      <c r="E22" s="636"/>
      <c r="F22" s="393"/>
      <c r="G22" s="394"/>
      <c r="H22" s="44"/>
      <c r="I22" s="195" t="s">
        <v>274</v>
      </c>
      <c r="J22" s="189">
        <f>'8-Annual Budget'!G77</f>
        <v>0</v>
      </c>
      <c r="K22" s="189">
        <f>'8-Annual Budget'!D77</f>
        <v>0</v>
      </c>
      <c r="L22" s="189">
        <f>+J22-K22</f>
        <v>0</v>
      </c>
      <c r="M22" s="190" t="e">
        <f>+L22/K22</f>
        <v>#DIV/0!</v>
      </c>
    </row>
    <row r="23" spans="1:13" ht="16.5" thickTop="1" thickBot="1" x14ac:dyDescent="0.3">
      <c r="A23" s="204"/>
      <c r="B23" s="388" t="s">
        <v>3</v>
      </c>
      <c r="C23" s="389">
        <f>SUM(C19:C22)</f>
        <v>0</v>
      </c>
      <c r="D23" s="632" t="s">
        <v>337</v>
      </c>
      <c r="E23" s="633"/>
      <c r="F23" s="387">
        <f>'8-Annual Budget'!E102</f>
        <v>0</v>
      </c>
      <c r="G23" s="386">
        <f>F23-C23</f>
        <v>0</v>
      </c>
      <c r="H23" s="43"/>
      <c r="I23" s="192"/>
      <c r="J23" s="217"/>
      <c r="K23" s="217"/>
      <c r="L23" s="217"/>
      <c r="M23" s="218"/>
    </row>
    <row r="24" spans="1:13" ht="15.75" thickBot="1" x14ac:dyDescent="0.3">
      <c r="A24" s="219"/>
      <c r="B24" s="43"/>
      <c r="C24" s="43"/>
      <c r="D24" s="43"/>
      <c r="E24" s="43"/>
      <c r="F24" s="43"/>
      <c r="G24" s="43"/>
      <c r="H24" s="43"/>
      <c r="I24" s="195" t="s">
        <v>275</v>
      </c>
      <c r="J24" s="189">
        <f>'8-Annual Budget'!G79</f>
        <v>0</v>
      </c>
      <c r="K24" s="189">
        <f>'8-Annual Budget'!D79</f>
        <v>0</v>
      </c>
      <c r="L24" s="189">
        <f>+J24-K24</f>
        <v>0</v>
      </c>
      <c r="M24" s="190" t="e">
        <f>+L24/K24</f>
        <v>#DIV/0!</v>
      </c>
    </row>
    <row r="25" spans="1:13" x14ac:dyDescent="0.25">
      <c r="A25" s="627" t="s">
        <v>121</v>
      </c>
      <c r="B25" s="628"/>
      <c r="C25" s="373" t="s">
        <v>277</v>
      </c>
      <c r="D25" s="220"/>
      <c r="E25" s="629"/>
      <c r="F25" s="630"/>
      <c r="G25" s="631"/>
      <c r="H25" s="43"/>
      <c r="I25" s="192"/>
      <c r="J25" s="217"/>
      <c r="K25" s="217"/>
      <c r="L25" s="217"/>
      <c r="M25" s="218"/>
    </row>
    <row r="26" spans="1:13" x14ac:dyDescent="0.25">
      <c r="A26" s="221" t="s">
        <v>279</v>
      </c>
      <c r="B26" s="222">
        <v>0</v>
      </c>
      <c r="C26" s="223">
        <v>12</v>
      </c>
      <c r="D26" s="224">
        <f>+B26*C26</f>
        <v>0</v>
      </c>
      <c r="E26" s="376"/>
      <c r="F26" s="376"/>
      <c r="G26" s="377"/>
      <c r="H26" s="44"/>
      <c r="I26" s="195" t="s">
        <v>276</v>
      </c>
      <c r="J26" s="189">
        <f>'8-Annual Budget'!G80</f>
        <v>0</v>
      </c>
      <c r="K26" s="189">
        <f>'8-Annual Budget'!D80</f>
        <v>0</v>
      </c>
      <c r="L26" s="189">
        <f>+J26-K26</f>
        <v>0</v>
      </c>
      <c r="M26" s="190" t="e">
        <f>+L26/K26</f>
        <v>#DIV/0!</v>
      </c>
    </row>
    <row r="27" spans="1:13" ht="15.75" thickBot="1" x14ac:dyDescent="0.3">
      <c r="A27" s="378" t="s">
        <v>279</v>
      </c>
      <c r="B27" s="379">
        <v>0</v>
      </c>
      <c r="C27" s="380">
        <v>0</v>
      </c>
      <c r="D27" s="381">
        <f>+B27*C27</f>
        <v>0</v>
      </c>
      <c r="E27" s="381">
        <f>+D26+D27</f>
        <v>0</v>
      </c>
      <c r="F27" s="381">
        <f>'6-Transaction Schedules'!D16</f>
        <v>0</v>
      </c>
      <c r="G27" s="382">
        <f>SUM(F27-E27)</f>
        <v>0</v>
      </c>
      <c r="H27" s="44"/>
      <c r="I27" s="192"/>
      <c r="J27" s="217"/>
      <c r="K27" s="217"/>
      <c r="L27" s="217"/>
      <c r="M27" s="218"/>
    </row>
    <row r="28" spans="1:13" ht="15.75" thickBot="1" x14ac:dyDescent="0.3">
      <c r="A28" s="675" t="s">
        <v>281</v>
      </c>
      <c r="B28" s="676"/>
      <c r="C28" s="676"/>
      <c r="D28" s="676"/>
      <c r="E28" s="383" t="e">
        <f>'6-Transaction Schedules'!I16/'MH Review Worksheet (year)'!C6</f>
        <v>#DIV/0!</v>
      </c>
      <c r="F28" s="384"/>
      <c r="G28" s="385"/>
      <c r="H28" s="44"/>
      <c r="I28" s="195" t="s">
        <v>278</v>
      </c>
      <c r="J28" s="189">
        <f>'8-Annual Budget'!G84</f>
        <v>0</v>
      </c>
      <c r="K28" s="189">
        <f>'8-Annual Budget'!D84</f>
        <v>0</v>
      </c>
      <c r="L28" s="189">
        <f>+J28-K28</f>
        <v>0</v>
      </c>
      <c r="M28" s="190" t="e">
        <f>+L28/K28</f>
        <v>#DIV/0!</v>
      </c>
    </row>
    <row r="29" spans="1:13" ht="15.75" thickBot="1" x14ac:dyDescent="0.3">
      <c r="A29" s="681"/>
      <c r="B29" s="681"/>
      <c r="C29" s="681"/>
      <c r="D29" s="681"/>
      <c r="E29" s="681"/>
      <c r="F29" s="681"/>
      <c r="G29" s="681"/>
      <c r="H29" s="44"/>
      <c r="I29" s="192"/>
      <c r="J29" s="193"/>
      <c r="K29" s="217"/>
      <c r="L29" s="217"/>
      <c r="M29" s="218"/>
    </row>
    <row r="30" spans="1:13" x14ac:dyDescent="0.25">
      <c r="A30" s="677" t="s">
        <v>283</v>
      </c>
      <c r="B30" s="678"/>
      <c r="C30" s="456" t="s">
        <v>277</v>
      </c>
      <c r="D30" s="465"/>
      <c r="E30" s="679"/>
      <c r="F30" s="679"/>
      <c r="G30" s="680"/>
      <c r="H30" s="44"/>
      <c r="I30" s="346" t="s">
        <v>280</v>
      </c>
      <c r="J30" s="208">
        <f>'8-Annual Budget'!G53</f>
        <v>0</v>
      </c>
      <c r="K30" s="189">
        <f>'8-Annual Budget'!D53</f>
        <v>0</v>
      </c>
      <c r="L30" s="189">
        <f>+J30-K30</f>
        <v>0</v>
      </c>
      <c r="M30" s="190" t="e">
        <f>+L30/K30</f>
        <v>#DIV/0!</v>
      </c>
    </row>
    <row r="31" spans="1:13" ht="15.75" thickBot="1" x14ac:dyDescent="0.3">
      <c r="A31" s="682" t="s">
        <v>285</v>
      </c>
      <c r="B31" s="683"/>
      <c r="C31" s="684"/>
      <c r="D31" s="467"/>
      <c r="E31" s="464" t="s">
        <v>402</v>
      </c>
      <c r="F31" s="466"/>
      <c r="G31" s="468"/>
      <c r="H31" s="44"/>
      <c r="I31" s="192"/>
      <c r="J31" s="193"/>
      <c r="K31" s="217"/>
      <c r="L31" s="217"/>
      <c r="M31" s="218"/>
    </row>
    <row r="32" spans="1:13" ht="15.75" thickBot="1" x14ac:dyDescent="0.3">
      <c r="A32" s="395"/>
      <c r="B32" s="395"/>
      <c r="C32" s="395"/>
      <c r="D32" s="395"/>
      <c r="E32" s="395"/>
      <c r="F32" s="395"/>
      <c r="G32" s="395"/>
      <c r="H32" s="43"/>
      <c r="I32" s="346" t="s">
        <v>312</v>
      </c>
      <c r="J32" s="208">
        <f>SUM('8-Annual Budget'!G45+'8-Annual Budget'!G46+'8-Annual Budget'!G47+'8-Annual Budget'!G48+'8-Annual Budget'!G49+'8-Annual Budget'!G50+'8-Annual Budget'!G51+'8-Annual Budget'!G52+'8-Annual Budget'!G54)</f>
        <v>0</v>
      </c>
      <c r="K32" s="189">
        <f>SUM('8-Annual Budget'!D45+'8-Annual Budget'!D46+'8-Annual Budget'!D47+'8-Annual Budget'!D48+'8-Annual Budget'!D49+'8-Annual Budget'!D50+'8-Annual Budget'!D51+'8-Annual Budget'!D52+'8-Annual Budget'!D54)</f>
        <v>0</v>
      </c>
      <c r="L32" s="189">
        <f>+J32-K32</f>
        <v>0</v>
      </c>
      <c r="M32" s="190" t="e">
        <f>+L32/K32</f>
        <v>#DIV/0!</v>
      </c>
    </row>
    <row r="33" spans="1:13" ht="18.75" x14ac:dyDescent="0.3">
      <c r="A33" s="685" t="s">
        <v>282</v>
      </c>
      <c r="B33" s="686"/>
      <c r="C33" s="686"/>
      <c r="D33" s="687"/>
      <c r="E33" s="395"/>
      <c r="F33" s="395"/>
      <c r="G33" s="395"/>
      <c r="H33" s="43"/>
      <c r="I33" s="192"/>
      <c r="J33" s="193"/>
      <c r="K33" s="217"/>
      <c r="L33" s="217"/>
      <c r="M33" s="218"/>
    </row>
    <row r="34" spans="1:13" ht="19.5" thickBot="1" x14ac:dyDescent="0.35">
      <c r="A34" s="688" t="s">
        <v>284</v>
      </c>
      <c r="B34" s="689"/>
      <c r="C34" s="625">
        <f>'8-Annual Budget'!G99</f>
        <v>0</v>
      </c>
      <c r="D34" s="626"/>
      <c r="E34" s="225"/>
      <c r="F34" s="43"/>
      <c r="G34" s="43"/>
      <c r="H34" s="43"/>
      <c r="I34" s="350" t="s">
        <v>311</v>
      </c>
      <c r="J34" s="354">
        <f>SUM(J18:J32)</f>
        <v>0</v>
      </c>
      <c r="K34" s="354">
        <f t="shared" ref="K34:L34" si="1">SUM(K18:K32)</f>
        <v>0</v>
      </c>
      <c r="L34" s="354">
        <f t="shared" si="1"/>
        <v>0</v>
      </c>
      <c r="M34" s="353" t="e">
        <f>+L34/K34</f>
        <v>#DIV/0!</v>
      </c>
    </row>
    <row r="35" spans="1:13" ht="19.5" thickBot="1" x14ac:dyDescent="0.35">
      <c r="A35" s="402"/>
      <c r="B35" s="402"/>
      <c r="C35" s="402"/>
      <c r="D35" s="402"/>
      <c r="E35" s="225"/>
      <c r="F35" s="43"/>
      <c r="G35" s="43"/>
      <c r="H35" s="43"/>
      <c r="I35" s="43"/>
      <c r="J35" s="43"/>
      <c r="K35" s="43"/>
      <c r="L35" s="43"/>
      <c r="M35" s="43"/>
    </row>
    <row r="36" spans="1:13" x14ac:dyDescent="0.25">
      <c r="A36" s="670" t="s">
        <v>361</v>
      </c>
      <c r="B36" s="671"/>
      <c r="C36" s="671"/>
      <c r="D36" s="671"/>
      <c r="E36" s="671"/>
      <c r="F36" s="226" t="s">
        <v>286</v>
      </c>
      <c r="G36" s="226" t="s">
        <v>287</v>
      </c>
      <c r="H36" s="227"/>
      <c r="I36" s="227"/>
      <c r="J36" s="227"/>
      <c r="K36" s="227"/>
      <c r="L36" s="227"/>
      <c r="M36" s="228"/>
    </row>
    <row r="37" spans="1:13" x14ac:dyDescent="0.25">
      <c r="A37" s="672"/>
      <c r="B37" s="669"/>
      <c r="C37" s="669"/>
      <c r="D37" s="669"/>
      <c r="E37" s="669"/>
      <c r="F37" s="229" t="e">
        <f>K18/K9</f>
        <v>#DIV/0!</v>
      </c>
      <c r="G37" s="229" t="e">
        <f>J18/J9</f>
        <v>#DIV/0!</v>
      </c>
      <c r="H37" s="230"/>
      <c r="I37" s="669" t="s">
        <v>288</v>
      </c>
      <c r="J37" s="669"/>
      <c r="K37" s="231" t="e">
        <f>M18</f>
        <v>#DIV/0!</v>
      </c>
      <c r="L37" s="230"/>
      <c r="M37" s="232"/>
    </row>
    <row r="38" spans="1:13" x14ac:dyDescent="0.25">
      <c r="A38" s="673" t="s">
        <v>289</v>
      </c>
      <c r="B38" s="674"/>
      <c r="C38" s="674"/>
      <c r="D38" s="674"/>
      <c r="E38" s="674"/>
      <c r="F38" s="397"/>
      <c r="G38" s="397"/>
      <c r="H38" s="397"/>
      <c r="I38" s="397"/>
      <c r="J38" s="397"/>
      <c r="K38" s="397"/>
      <c r="L38" s="397"/>
      <c r="M38" s="233"/>
    </row>
    <row r="39" spans="1:13" x14ac:dyDescent="0.25">
      <c r="A39" s="234" t="s">
        <v>290</v>
      </c>
      <c r="B39" s="657"/>
      <c r="C39" s="658"/>
      <c r="D39" s="658"/>
      <c r="E39" s="658"/>
      <c r="F39" s="658"/>
      <c r="G39" s="658"/>
      <c r="H39" s="658"/>
      <c r="I39" s="658"/>
      <c r="J39" s="658"/>
      <c r="K39" s="658"/>
      <c r="L39" s="658"/>
      <c r="M39" s="659"/>
    </row>
    <row r="40" spans="1:13" x14ac:dyDescent="0.25">
      <c r="A40" s="235" t="s">
        <v>291</v>
      </c>
      <c r="B40" s="657"/>
      <c r="C40" s="658"/>
      <c r="D40" s="658"/>
      <c r="E40" s="658"/>
      <c r="F40" s="658"/>
      <c r="G40" s="658"/>
      <c r="H40" s="658"/>
      <c r="I40" s="658"/>
      <c r="J40" s="658"/>
      <c r="K40" s="658"/>
      <c r="L40" s="658"/>
      <c r="M40" s="659"/>
    </row>
    <row r="41" spans="1:13" x14ac:dyDescent="0.25">
      <c r="A41" s="236" t="s">
        <v>290</v>
      </c>
      <c r="B41" s="657"/>
      <c r="C41" s="658"/>
      <c r="D41" s="658"/>
      <c r="E41" s="658"/>
      <c r="F41" s="658"/>
      <c r="G41" s="658"/>
      <c r="H41" s="658"/>
      <c r="I41" s="658"/>
      <c r="J41" s="658"/>
      <c r="K41" s="658"/>
      <c r="L41" s="658"/>
      <c r="M41" s="659"/>
    </row>
    <row r="42" spans="1:13" x14ac:dyDescent="0.25">
      <c r="A42" s="235" t="s">
        <v>291</v>
      </c>
      <c r="B42" s="657"/>
      <c r="C42" s="658"/>
      <c r="D42" s="658"/>
      <c r="E42" s="658"/>
      <c r="F42" s="658"/>
      <c r="G42" s="658"/>
      <c r="H42" s="658"/>
      <c r="I42" s="658"/>
      <c r="J42" s="658"/>
      <c r="K42" s="658"/>
      <c r="L42" s="658"/>
      <c r="M42" s="659"/>
    </row>
    <row r="43" spans="1:13" x14ac:dyDescent="0.25">
      <c r="A43" s="236" t="s">
        <v>290</v>
      </c>
      <c r="B43" s="657"/>
      <c r="C43" s="658"/>
      <c r="D43" s="658"/>
      <c r="E43" s="658"/>
      <c r="F43" s="658"/>
      <c r="G43" s="658"/>
      <c r="H43" s="658"/>
      <c r="I43" s="658"/>
      <c r="J43" s="658"/>
      <c r="K43" s="658"/>
      <c r="L43" s="658"/>
      <c r="M43" s="659"/>
    </row>
    <row r="44" spans="1:13" x14ac:dyDescent="0.25">
      <c r="A44" s="235" t="s">
        <v>291</v>
      </c>
      <c r="B44" s="657"/>
      <c r="C44" s="658"/>
      <c r="D44" s="658"/>
      <c r="E44" s="658"/>
      <c r="F44" s="658"/>
      <c r="G44" s="658"/>
      <c r="H44" s="658"/>
      <c r="I44" s="658"/>
      <c r="J44" s="658"/>
      <c r="K44" s="658"/>
      <c r="L44" s="658"/>
      <c r="M44" s="659"/>
    </row>
    <row r="45" spans="1:13" x14ac:dyDescent="0.25">
      <c r="A45" s="236" t="s">
        <v>290</v>
      </c>
      <c r="B45" s="657"/>
      <c r="C45" s="658"/>
      <c r="D45" s="658"/>
      <c r="E45" s="658"/>
      <c r="F45" s="658"/>
      <c r="G45" s="658"/>
      <c r="H45" s="658"/>
      <c r="I45" s="658"/>
      <c r="J45" s="658"/>
      <c r="K45" s="658"/>
      <c r="L45" s="658"/>
      <c r="M45" s="659"/>
    </row>
    <row r="46" spans="1:13" x14ac:dyDescent="0.25">
      <c r="A46" s="235" t="s">
        <v>291</v>
      </c>
      <c r="B46" s="657"/>
      <c r="C46" s="658"/>
      <c r="D46" s="658"/>
      <c r="E46" s="658"/>
      <c r="F46" s="658"/>
      <c r="G46" s="658"/>
      <c r="H46" s="658"/>
      <c r="I46" s="658"/>
      <c r="J46" s="658"/>
      <c r="K46" s="658"/>
      <c r="L46" s="658"/>
      <c r="M46" s="659"/>
    </row>
    <row r="47" spans="1:13" x14ac:dyDescent="0.25">
      <c r="A47" s="236" t="s">
        <v>290</v>
      </c>
      <c r="B47" s="657"/>
      <c r="C47" s="658"/>
      <c r="D47" s="658"/>
      <c r="E47" s="658"/>
      <c r="F47" s="658"/>
      <c r="G47" s="658"/>
      <c r="H47" s="658"/>
      <c r="I47" s="658"/>
      <c r="J47" s="658"/>
      <c r="K47" s="658"/>
      <c r="L47" s="658"/>
      <c r="M47" s="659"/>
    </row>
    <row r="48" spans="1:13" ht="15.75" thickBot="1" x14ac:dyDescent="0.3">
      <c r="A48" s="237" t="s">
        <v>291</v>
      </c>
      <c r="B48" s="660"/>
      <c r="C48" s="661"/>
      <c r="D48" s="661"/>
      <c r="E48" s="661"/>
      <c r="F48" s="661"/>
      <c r="G48" s="661"/>
      <c r="H48" s="661"/>
      <c r="I48" s="661"/>
      <c r="J48" s="661"/>
      <c r="K48" s="661"/>
      <c r="L48" s="661"/>
      <c r="M48" s="662"/>
    </row>
    <row r="49" spans="9:13" x14ac:dyDescent="0.25">
      <c r="I49" s="11"/>
      <c r="J49" s="11"/>
      <c r="K49" s="11"/>
      <c r="L49" s="11"/>
      <c r="M49" s="11"/>
    </row>
    <row r="50" spans="9:13" x14ac:dyDescent="0.25">
      <c r="I50" s="11"/>
      <c r="J50" s="11"/>
      <c r="K50" s="11"/>
      <c r="L50" s="11"/>
      <c r="M50" s="11"/>
    </row>
    <row r="51" spans="9:13" x14ac:dyDescent="0.25">
      <c r="I51" s="11"/>
      <c r="J51" s="11"/>
      <c r="K51" s="11"/>
      <c r="L51" s="11"/>
      <c r="M51" s="11"/>
    </row>
    <row r="52" spans="9:13" x14ac:dyDescent="0.25">
      <c r="I52" s="11"/>
      <c r="J52" s="11"/>
      <c r="K52" s="11"/>
      <c r="L52" s="11"/>
      <c r="M52" s="11"/>
    </row>
  </sheetData>
  <sheetProtection algorithmName="SHA-512" hashValue="JbWwkxfG/ZQJOwyvCod4aX2AftWwVhiOE2F3wf1DUrbHYPaHfmLABdF/ZUupnEo3IJQEcX+wqCjqMQWplckSfw==" saltValue="7u3sDVUNe4qL4NLBgP03DA==" spinCount="100000" sheet="1" objects="1" scenarios="1"/>
  <mergeCells count="50">
    <mergeCell ref="B40:M40"/>
    <mergeCell ref="B39:M39"/>
    <mergeCell ref="I37:J37"/>
    <mergeCell ref="E13:F13"/>
    <mergeCell ref="B14:C14"/>
    <mergeCell ref="B15:C15"/>
    <mergeCell ref="A36:E37"/>
    <mergeCell ref="A38:E38"/>
    <mergeCell ref="A28:D28"/>
    <mergeCell ref="A30:B30"/>
    <mergeCell ref="E30:G30"/>
    <mergeCell ref="A29:G29"/>
    <mergeCell ref="A31:C31"/>
    <mergeCell ref="A33:D33"/>
    <mergeCell ref="A34:B34"/>
    <mergeCell ref="D18:E18"/>
    <mergeCell ref="A12:C12"/>
    <mergeCell ref="D12:F12"/>
    <mergeCell ref="E15:F15"/>
    <mergeCell ref="B13:C13"/>
    <mergeCell ref="E14:F14"/>
    <mergeCell ref="B46:M46"/>
    <mergeCell ref="B47:M47"/>
    <mergeCell ref="B48:M48"/>
    <mergeCell ref="B41:M41"/>
    <mergeCell ref="B42:M42"/>
    <mergeCell ref="B43:M43"/>
    <mergeCell ref="B44:M44"/>
    <mergeCell ref="B45:M45"/>
    <mergeCell ref="A1:M1"/>
    <mergeCell ref="D11:G11"/>
    <mergeCell ref="A6:B6"/>
    <mergeCell ref="A7:B7"/>
    <mergeCell ref="C7:E7"/>
    <mergeCell ref="A8:B8"/>
    <mergeCell ref="C8:E8"/>
    <mergeCell ref="A10:G10"/>
    <mergeCell ref="A3:B3"/>
    <mergeCell ref="A4:B4"/>
    <mergeCell ref="C4:E4"/>
    <mergeCell ref="A5:B5"/>
    <mergeCell ref="C5:E5"/>
    <mergeCell ref="C34:D34"/>
    <mergeCell ref="A25:B25"/>
    <mergeCell ref="E25:G25"/>
    <mergeCell ref="D23:E23"/>
    <mergeCell ref="D19:E19"/>
    <mergeCell ref="D20:E20"/>
    <mergeCell ref="D21:E21"/>
    <mergeCell ref="D22:E22"/>
  </mergeCells>
  <conditionalFormatting sqref="G27">
    <cfRule type="cellIs" dxfId="1" priority="1" operator="lessThan">
      <formula>-1</formula>
    </cfRule>
    <cfRule type="cellIs" dxfId="0" priority="2" operator="greaterThan">
      <formula>1</formula>
    </cfRule>
  </conditionalFormatting>
  <dataValidations count="2">
    <dataValidation type="list" allowBlank="1" showInputMessage="1" showErrorMessage="1" sqref="WVJ983046:WVK983046 IX8:IY8 ST8:SU8 ACP8:ACQ8 AML8:AMM8 AWH8:AWI8 BGD8:BGE8 BPZ8:BQA8 BZV8:BZW8 CJR8:CJS8 CTN8:CTO8 DDJ8:DDK8 DNF8:DNG8 DXB8:DXC8 EGX8:EGY8 EQT8:EQU8 FAP8:FAQ8 FKL8:FKM8 FUH8:FUI8 GED8:GEE8 GNZ8:GOA8 GXV8:GXW8 HHR8:HHS8 HRN8:HRO8 IBJ8:IBK8 ILF8:ILG8 IVB8:IVC8 JEX8:JEY8 JOT8:JOU8 JYP8:JYQ8 KIL8:KIM8 KSH8:KSI8 LCD8:LCE8 LLZ8:LMA8 LVV8:LVW8 MFR8:MFS8 MPN8:MPO8 MZJ8:MZK8 NJF8:NJG8 NTB8:NTC8 OCX8:OCY8 OMT8:OMU8 OWP8:OWQ8 PGL8:PGM8 PQH8:PQI8 QAD8:QAE8 QJZ8:QKA8 QTV8:QTW8 RDR8:RDS8 RNN8:RNO8 RXJ8:RXK8 SHF8:SHG8 SRB8:SRC8 TAX8:TAY8 TKT8:TKU8 TUP8:TUQ8 UEL8:UEM8 UOH8:UOI8 UYD8:UYE8 VHZ8:VIA8 VRV8:VRW8 WBR8:WBS8 WLN8:WLO8 WVJ8:WVK8 C65538:D65538 IX65542:IY65542 ST65542:SU65542 ACP65542:ACQ65542 AML65542:AMM65542 AWH65542:AWI65542 BGD65542:BGE65542 BPZ65542:BQA65542 BZV65542:BZW65542 CJR65542:CJS65542 CTN65542:CTO65542 DDJ65542:DDK65542 DNF65542:DNG65542 DXB65542:DXC65542 EGX65542:EGY65542 EQT65542:EQU65542 FAP65542:FAQ65542 FKL65542:FKM65542 FUH65542:FUI65542 GED65542:GEE65542 GNZ65542:GOA65542 GXV65542:GXW65542 HHR65542:HHS65542 HRN65542:HRO65542 IBJ65542:IBK65542 ILF65542:ILG65542 IVB65542:IVC65542 JEX65542:JEY65542 JOT65542:JOU65542 JYP65542:JYQ65542 KIL65542:KIM65542 KSH65542:KSI65542 LCD65542:LCE65542 LLZ65542:LMA65542 LVV65542:LVW65542 MFR65542:MFS65542 MPN65542:MPO65542 MZJ65542:MZK65542 NJF65542:NJG65542 NTB65542:NTC65542 OCX65542:OCY65542 OMT65542:OMU65542 OWP65542:OWQ65542 PGL65542:PGM65542 PQH65542:PQI65542 QAD65542:QAE65542 QJZ65542:QKA65542 QTV65542:QTW65542 RDR65542:RDS65542 RNN65542:RNO65542 RXJ65542:RXK65542 SHF65542:SHG65542 SRB65542:SRC65542 TAX65542:TAY65542 TKT65542:TKU65542 TUP65542:TUQ65542 UEL65542:UEM65542 UOH65542:UOI65542 UYD65542:UYE65542 VHZ65542:VIA65542 VRV65542:VRW65542 WBR65542:WBS65542 WLN65542:WLO65542 WVJ65542:WVK65542 C131074:D131074 IX131078:IY131078 ST131078:SU131078 ACP131078:ACQ131078 AML131078:AMM131078 AWH131078:AWI131078 BGD131078:BGE131078 BPZ131078:BQA131078 BZV131078:BZW131078 CJR131078:CJS131078 CTN131078:CTO131078 DDJ131078:DDK131078 DNF131078:DNG131078 DXB131078:DXC131078 EGX131078:EGY131078 EQT131078:EQU131078 FAP131078:FAQ131078 FKL131078:FKM131078 FUH131078:FUI131078 GED131078:GEE131078 GNZ131078:GOA131078 GXV131078:GXW131078 HHR131078:HHS131078 HRN131078:HRO131078 IBJ131078:IBK131078 ILF131078:ILG131078 IVB131078:IVC131078 JEX131078:JEY131078 JOT131078:JOU131078 JYP131078:JYQ131078 KIL131078:KIM131078 KSH131078:KSI131078 LCD131078:LCE131078 LLZ131078:LMA131078 LVV131078:LVW131078 MFR131078:MFS131078 MPN131078:MPO131078 MZJ131078:MZK131078 NJF131078:NJG131078 NTB131078:NTC131078 OCX131078:OCY131078 OMT131078:OMU131078 OWP131078:OWQ131078 PGL131078:PGM131078 PQH131078:PQI131078 QAD131078:QAE131078 QJZ131078:QKA131078 QTV131078:QTW131078 RDR131078:RDS131078 RNN131078:RNO131078 RXJ131078:RXK131078 SHF131078:SHG131078 SRB131078:SRC131078 TAX131078:TAY131078 TKT131078:TKU131078 TUP131078:TUQ131078 UEL131078:UEM131078 UOH131078:UOI131078 UYD131078:UYE131078 VHZ131078:VIA131078 VRV131078:VRW131078 WBR131078:WBS131078 WLN131078:WLO131078 WVJ131078:WVK131078 C196610:D196610 IX196614:IY196614 ST196614:SU196614 ACP196614:ACQ196614 AML196614:AMM196614 AWH196614:AWI196614 BGD196614:BGE196614 BPZ196614:BQA196614 BZV196614:BZW196614 CJR196614:CJS196614 CTN196614:CTO196614 DDJ196614:DDK196614 DNF196614:DNG196614 DXB196614:DXC196614 EGX196614:EGY196614 EQT196614:EQU196614 FAP196614:FAQ196614 FKL196614:FKM196614 FUH196614:FUI196614 GED196614:GEE196614 GNZ196614:GOA196614 GXV196614:GXW196614 HHR196614:HHS196614 HRN196614:HRO196614 IBJ196614:IBK196614 ILF196614:ILG196614 IVB196614:IVC196614 JEX196614:JEY196614 JOT196614:JOU196614 JYP196614:JYQ196614 KIL196614:KIM196614 KSH196614:KSI196614 LCD196614:LCE196614 LLZ196614:LMA196614 LVV196614:LVW196614 MFR196614:MFS196614 MPN196614:MPO196614 MZJ196614:MZK196614 NJF196614:NJG196614 NTB196614:NTC196614 OCX196614:OCY196614 OMT196614:OMU196614 OWP196614:OWQ196614 PGL196614:PGM196614 PQH196614:PQI196614 QAD196614:QAE196614 QJZ196614:QKA196614 QTV196614:QTW196614 RDR196614:RDS196614 RNN196614:RNO196614 RXJ196614:RXK196614 SHF196614:SHG196614 SRB196614:SRC196614 TAX196614:TAY196614 TKT196614:TKU196614 TUP196614:TUQ196614 UEL196614:UEM196614 UOH196614:UOI196614 UYD196614:UYE196614 VHZ196614:VIA196614 VRV196614:VRW196614 WBR196614:WBS196614 WLN196614:WLO196614 WVJ196614:WVK196614 C262146:D262146 IX262150:IY262150 ST262150:SU262150 ACP262150:ACQ262150 AML262150:AMM262150 AWH262150:AWI262150 BGD262150:BGE262150 BPZ262150:BQA262150 BZV262150:BZW262150 CJR262150:CJS262150 CTN262150:CTO262150 DDJ262150:DDK262150 DNF262150:DNG262150 DXB262150:DXC262150 EGX262150:EGY262150 EQT262150:EQU262150 FAP262150:FAQ262150 FKL262150:FKM262150 FUH262150:FUI262150 GED262150:GEE262150 GNZ262150:GOA262150 GXV262150:GXW262150 HHR262150:HHS262150 HRN262150:HRO262150 IBJ262150:IBK262150 ILF262150:ILG262150 IVB262150:IVC262150 JEX262150:JEY262150 JOT262150:JOU262150 JYP262150:JYQ262150 KIL262150:KIM262150 KSH262150:KSI262150 LCD262150:LCE262150 LLZ262150:LMA262150 LVV262150:LVW262150 MFR262150:MFS262150 MPN262150:MPO262150 MZJ262150:MZK262150 NJF262150:NJG262150 NTB262150:NTC262150 OCX262150:OCY262150 OMT262150:OMU262150 OWP262150:OWQ262150 PGL262150:PGM262150 PQH262150:PQI262150 QAD262150:QAE262150 QJZ262150:QKA262150 QTV262150:QTW262150 RDR262150:RDS262150 RNN262150:RNO262150 RXJ262150:RXK262150 SHF262150:SHG262150 SRB262150:SRC262150 TAX262150:TAY262150 TKT262150:TKU262150 TUP262150:TUQ262150 UEL262150:UEM262150 UOH262150:UOI262150 UYD262150:UYE262150 VHZ262150:VIA262150 VRV262150:VRW262150 WBR262150:WBS262150 WLN262150:WLO262150 WVJ262150:WVK262150 C327682:D327682 IX327686:IY327686 ST327686:SU327686 ACP327686:ACQ327686 AML327686:AMM327686 AWH327686:AWI327686 BGD327686:BGE327686 BPZ327686:BQA327686 BZV327686:BZW327686 CJR327686:CJS327686 CTN327686:CTO327686 DDJ327686:DDK327686 DNF327686:DNG327686 DXB327686:DXC327686 EGX327686:EGY327686 EQT327686:EQU327686 FAP327686:FAQ327686 FKL327686:FKM327686 FUH327686:FUI327686 GED327686:GEE327686 GNZ327686:GOA327686 GXV327686:GXW327686 HHR327686:HHS327686 HRN327686:HRO327686 IBJ327686:IBK327686 ILF327686:ILG327686 IVB327686:IVC327686 JEX327686:JEY327686 JOT327686:JOU327686 JYP327686:JYQ327686 KIL327686:KIM327686 KSH327686:KSI327686 LCD327686:LCE327686 LLZ327686:LMA327686 LVV327686:LVW327686 MFR327686:MFS327686 MPN327686:MPO327686 MZJ327686:MZK327686 NJF327686:NJG327686 NTB327686:NTC327686 OCX327686:OCY327686 OMT327686:OMU327686 OWP327686:OWQ327686 PGL327686:PGM327686 PQH327686:PQI327686 QAD327686:QAE327686 QJZ327686:QKA327686 QTV327686:QTW327686 RDR327686:RDS327686 RNN327686:RNO327686 RXJ327686:RXK327686 SHF327686:SHG327686 SRB327686:SRC327686 TAX327686:TAY327686 TKT327686:TKU327686 TUP327686:TUQ327686 UEL327686:UEM327686 UOH327686:UOI327686 UYD327686:UYE327686 VHZ327686:VIA327686 VRV327686:VRW327686 WBR327686:WBS327686 WLN327686:WLO327686 WVJ327686:WVK327686 C393218:D393218 IX393222:IY393222 ST393222:SU393222 ACP393222:ACQ393222 AML393222:AMM393222 AWH393222:AWI393222 BGD393222:BGE393222 BPZ393222:BQA393222 BZV393222:BZW393222 CJR393222:CJS393222 CTN393222:CTO393222 DDJ393222:DDK393222 DNF393222:DNG393222 DXB393222:DXC393222 EGX393222:EGY393222 EQT393222:EQU393222 FAP393222:FAQ393222 FKL393222:FKM393222 FUH393222:FUI393222 GED393222:GEE393222 GNZ393222:GOA393222 GXV393222:GXW393222 HHR393222:HHS393222 HRN393222:HRO393222 IBJ393222:IBK393222 ILF393222:ILG393222 IVB393222:IVC393222 JEX393222:JEY393222 JOT393222:JOU393222 JYP393222:JYQ393222 KIL393222:KIM393222 KSH393222:KSI393222 LCD393222:LCE393222 LLZ393222:LMA393222 LVV393222:LVW393222 MFR393222:MFS393222 MPN393222:MPO393222 MZJ393222:MZK393222 NJF393222:NJG393222 NTB393222:NTC393222 OCX393222:OCY393222 OMT393222:OMU393222 OWP393222:OWQ393222 PGL393222:PGM393222 PQH393222:PQI393222 QAD393222:QAE393222 QJZ393222:QKA393222 QTV393222:QTW393222 RDR393222:RDS393222 RNN393222:RNO393222 RXJ393222:RXK393222 SHF393222:SHG393222 SRB393222:SRC393222 TAX393222:TAY393222 TKT393222:TKU393222 TUP393222:TUQ393222 UEL393222:UEM393222 UOH393222:UOI393222 UYD393222:UYE393222 VHZ393222:VIA393222 VRV393222:VRW393222 WBR393222:WBS393222 WLN393222:WLO393222 WVJ393222:WVK393222 C458754:D458754 IX458758:IY458758 ST458758:SU458758 ACP458758:ACQ458758 AML458758:AMM458758 AWH458758:AWI458758 BGD458758:BGE458758 BPZ458758:BQA458758 BZV458758:BZW458758 CJR458758:CJS458758 CTN458758:CTO458758 DDJ458758:DDK458758 DNF458758:DNG458758 DXB458758:DXC458758 EGX458758:EGY458758 EQT458758:EQU458758 FAP458758:FAQ458758 FKL458758:FKM458758 FUH458758:FUI458758 GED458758:GEE458758 GNZ458758:GOA458758 GXV458758:GXW458758 HHR458758:HHS458758 HRN458758:HRO458758 IBJ458758:IBK458758 ILF458758:ILG458758 IVB458758:IVC458758 JEX458758:JEY458758 JOT458758:JOU458758 JYP458758:JYQ458758 KIL458758:KIM458758 KSH458758:KSI458758 LCD458758:LCE458758 LLZ458758:LMA458758 LVV458758:LVW458758 MFR458758:MFS458758 MPN458758:MPO458758 MZJ458758:MZK458758 NJF458758:NJG458758 NTB458758:NTC458758 OCX458758:OCY458758 OMT458758:OMU458758 OWP458758:OWQ458758 PGL458758:PGM458758 PQH458758:PQI458758 QAD458758:QAE458758 QJZ458758:QKA458758 QTV458758:QTW458758 RDR458758:RDS458758 RNN458758:RNO458758 RXJ458758:RXK458758 SHF458758:SHG458758 SRB458758:SRC458758 TAX458758:TAY458758 TKT458758:TKU458758 TUP458758:TUQ458758 UEL458758:UEM458758 UOH458758:UOI458758 UYD458758:UYE458758 VHZ458758:VIA458758 VRV458758:VRW458758 WBR458758:WBS458758 WLN458758:WLO458758 WVJ458758:WVK458758 C524290:D524290 IX524294:IY524294 ST524294:SU524294 ACP524294:ACQ524294 AML524294:AMM524294 AWH524294:AWI524294 BGD524294:BGE524294 BPZ524294:BQA524294 BZV524294:BZW524294 CJR524294:CJS524294 CTN524294:CTO524294 DDJ524294:DDK524294 DNF524294:DNG524294 DXB524294:DXC524294 EGX524294:EGY524294 EQT524294:EQU524294 FAP524294:FAQ524294 FKL524294:FKM524294 FUH524294:FUI524294 GED524294:GEE524294 GNZ524294:GOA524294 GXV524294:GXW524294 HHR524294:HHS524294 HRN524294:HRO524294 IBJ524294:IBK524294 ILF524294:ILG524294 IVB524294:IVC524294 JEX524294:JEY524294 JOT524294:JOU524294 JYP524294:JYQ524294 KIL524294:KIM524294 KSH524294:KSI524294 LCD524294:LCE524294 LLZ524294:LMA524294 LVV524294:LVW524294 MFR524294:MFS524294 MPN524294:MPO524294 MZJ524294:MZK524294 NJF524294:NJG524294 NTB524294:NTC524294 OCX524294:OCY524294 OMT524294:OMU524294 OWP524294:OWQ524294 PGL524294:PGM524294 PQH524294:PQI524294 QAD524294:QAE524294 QJZ524294:QKA524294 QTV524294:QTW524294 RDR524294:RDS524294 RNN524294:RNO524294 RXJ524294:RXK524294 SHF524294:SHG524294 SRB524294:SRC524294 TAX524294:TAY524294 TKT524294:TKU524294 TUP524294:TUQ524294 UEL524294:UEM524294 UOH524294:UOI524294 UYD524294:UYE524294 VHZ524294:VIA524294 VRV524294:VRW524294 WBR524294:WBS524294 WLN524294:WLO524294 WVJ524294:WVK524294 C589826:D589826 IX589830:IY589830 ST589830:SU589830 ACP589830:ACQ589830 AML589830:AMM589830 AWH589830:AWI589830 BGD589830:BGE589830 BPZ589830:BQA589830 BZV589830:BZW589830 CJR589830:CJS589830 CTN589830:CTO589830 DDJ589830:DDK589830 DNF589830:DNG589830 DXB589830:DXC589830 EGX589830:EGY589830 EQT589830:EQU589830 FAP589830:FAQ589830 FKL589830:FKM589830 FUH589830:FUI589830 GED589830:GEE589830 GNZ589830:GOA589830 GXV589830:GXW589830 HHR589830:HHS589830 HRN589830:HRO589830 IBJ589830:IBK589830 ILF589830:ILG589830 IVB589830:IVC589830 JEX589830:JEY589830 JOT589830:JOU589830 JYP589830:JYQ589830 KIL589830:KIM589830 KSH589830:KSI589830 LCD589830:LCE589830 LLZ589830:LMA589830 LVV589830:LVW589830 MFR589830:MFS589830 MPN589830:MPO589830 MZJ589830:MZK589830 NJF589830:NJG589830 NTB589830:NTC589830 OCX589830:OCY589830 OMT589830:OMU589830 OWP589830:OWQ589830 PGL589830:PGM589830 PQH589830:PQI589830 QAD589830:QAE589830 QJZ589830:QKA589830 QTV589830:QTW589830 RDR589830:RDS589830 RNN589830:RNO589830 RXJ589830:RXK589830 SHF589830:SHG589830 SRB589830:SRC589830 TAX589830:TAY589830 TKT589830:TKU589830 TUP589830:TUQ589830 UEL589830:UEM589830 UOH589830:UOI589830 UYD589830:UYE589830 VHZ589830:VIA589830 VRV589830:VRW589830 WBR589830:WBS589830 WLN589830:WLO589830 WVJ589830:WVK589830 C655362:D655362 IX655366:IY655366 ST655366:SU655366 ACP655366:ACQ655366 AML655366:AMM655366 AWH655366:AWI655366 BGD655366:BGE655366 BPZ655366:BQA655366 BZV655366:BZW655366 CJR655366:CJS655366 CTN655366:CTO655366 DDJ655366:DDK655366 DNF655366:DNG655366 DXB655366:DXC655366 EGX655366:EGY655366 EQT655366:EQU655366 FAP655366:FAQ655366 FKL655366:FKM655366 FUH655366:FUI655366 GED655366:GEE655366 GNZ655366:GOA655366 GXV655366:GXW655366 HHR655366:HHS655366 HRN655366:HRO655366 IBJ655366:IBK655366 ILF655366:ILG655366 IVB655366:IVC655366 JEX655366:JEY655366 JOT655366:JOU655366 JYP655366:JYQ655366 KIL655366:KIM655366 KSH655366:KSI655366 LCD655366:LCE655366 LLZ655366:LMA655366 LVV655366:LVW655366 MFR655366:MFS655366 MPN655366:MPO655366 MZJ655366:MZK655366 NJF655366:NJG655366 NTB655366:NTC655366 OCX655366:OCY655366 OMT655366:OMU655366 OWP655366:OWQ655366 PGL655366:PGM655366 PQH655366:PQI655366 QAD655366:QAE655366 QJZ655366:QKA655366 QTV655366:QTW655366 RDR655366:RDS655366 RNN655366:RNO655366 RXJ655366:RXK655366 SHF655366:SHG655366 SRB655366:SRC655366 TAX655366:TAY655366 TKT655366:TKU655366 TUP655366:TUQ655366 UEL655366:UEM655366 UOH655366:UOI655366 UYD655366:UYE655366 VHZ655366:VIA655366 VRV655366:VRW655366 WBR655366:WBS655366 WLN655366:WLO655366 WVJ655366:WVK655366 C720898:D720898 IX720902:IY720902 ST720902:SU720902 ACP720902:ACQ720902 AML720902:AMM720902 AWH720902:AWI720902 BGD720902:BGE720902 BPZ720902:BQA720902 BZV720902:BZW720902 CJR720902:CJS720902 CTN720902:CTO720902 DDJ720902:DDK720902 DNF720902:DNG720902 DXB720902:DXC720902 EGX720902:EGY720902 EQT720902:EQU720902 FAP720902:FAQ720902 FKL720902:FKM720902 FUH720902:FUI720902 GED720902:GEE720902 GNZ720902:GOA720902 GXV720902:GXW720902 HHR720902:HHS720902 HRN720902:HRO720902 IBJ720902:IBK720902 ILF720902:ILG720902 IVB720902:IVC720902 JEX720902:JEY720902 JOT720902:JOU720902 JYP720902:JYQ720902 KIL720902:KIM720902 KSH720902:KSI720902 LCD720902:LCE720902 LLZ720902:LMA720902 LVV720902:LVW720902 MFR720902:MFS720902 MPN720902:MPO720902 MZJ720902:MZK720902 NJF720902:NJG720902 NTB720902:NTC720902 OCX720902:OCY720902 OMT720902:OMU720902 OWP720902:OWQ720902 PGL720902:PGM720902 PQH720902:PQI720902 QAD720902:QAE720902 QJZ720902:QKA720902 QTV720902:QTW720902 RDR720902:RDS720902 RNN720902:RNO720902 RXJ720902:RXK720902 SHF720902:SHG720902 SRB720902:SRC720902 TAX720902:TAY720902 TKT720902:TKU720902 TUP720902:TUQ720902 UEL720902:UEM720902 UOH720902:UOI720902 UYD720902:UYE720902 VHZ720902:VIA720902 VRV720902:VRW720902 WBR720902:WBS720902 WLN720902:WLO720902 WVJ720902:WVK720902 C786434:D786434 IX786438:IY786438 ST786438:SU786438 ACP786438:ACQ786438 AML786438:AMM786438 AWH786438:AWI786438 BGD786438:BGE786438 BPZ786438:BQA786438 BZV786438:BZW786438 CJR786438:CJS786438 CTN786438:CTO786438 DDJ786438:DDK786438 DNF786438:DNG786438 DXB786438:DXC786438 EGX786438:EGY786438 EQT786438:EQU786438 FAP786438:FAQ786438 FKL786438:FKM786438 FUH786438:FUI786438 GED786438:GEE786438 GNZ786438:GOA786438 GXV786438:GXW786438 HHR786438:HHS786438 HRN786438:HRO786438 IBJ786438:IBK786438 ILF786438:ILG786438 IVB786438:IVC786438 JEX786438:JEY786438 JOT786438:JOU786438 JYP786438:JYQ786438 KIL786438:KIM786438 KSH786438:KSI786438 LCD786438:LCE786438 LLZ786438:LMA786438 LVV786438:LVW786438 MFR786438:MFS786438 MPN786438:MPO786438 MZJ786438:MZK786438 NJF786438:NJG786438 NTB786438:NTC786438 OCX786438:OCY786438 OMT786438:OMU786438 OWP786438:OWQ786438 PGL786438:PGM786438 PQH786438:PQI786438 QAD786438:QAE786438 QJZ786438:QKA786438 QTV786438:QTW786438 RDR786438:RDS786438 RNN786438:RNO786438 RXJ786438:RXK786438 SHF786438:SHG786438 SRB786438:SRC786438 TAX786438:TAY786438 TKT786438:TKU786438 TUP786438:TUQ786438 UEL786438:UEM786438 UOH786438:UOI786438 UYD786438:UYE786438 VHZ786438:VIA786438 VRV786438:VRW786438 WBR786438:WBS786438 WLN786438:WLO786438 WVJ786438:WVK786438 C851970:D851970 IX851974:IY851974 ST851974:SU851974 ACP851974:ACQ851974 AML851974:AMM851974 AWH851974:AWI851974 BGD851974:BGE851974 BPZ851974:BQA851974 BZV851974:BZW851974 CJR851974:CJS851974 CTN851974:CTO851974 DDJ851974:DDK851974 DNF851974:DNG851974 DXB851974:DXC851974 EGX851974:EGY851974 EQT851974:EQU851974 FAP851974:FAQ851974 FKL851974:FKM851974 FUH851974:FUI851974 GED851974:GEE851974 GNZ851974:GOA851974 GXV851974:GXW851974 HHR851974:HHS851974 HRN851974:HRO851974 IBJ851974:IBK851974 ILF851974:ILG851974 IVB851974:IVC851974 JEX851974:JEY851974 JOT851974:JOU851974 JYP851974:JYQ851974 KIL851974:KIM851974 KSH851974:KSI851974 LCD851974:LCE851974 LLZ851974:LMA851974 LVV851974:LVW851974 MFR851974:MFS851974 MPN851974:MPO851974 MZJ851974:MZK851974 NJF851974:NJG851974 NTB851974:NTC851974 OCX851974:OCY851974 OMT851974:OMU851974 OWP851974:OWQ851974 PGL851974:PGM851974 PQH851974:PQI851974 QAD851974:QAE851974 QJZ851974:QKA851974 QTV851974:QTW851974 RDR851974:RDS851974 RNN851974:RNO851974 RXJ851974:RXK851974 SHF851974:SHG851974 SRB851974:SRC851974 TAX851974:TAY851974 TKT851974:TKU851974 TUP851974:TUQ851974 UEL851974:UEM851974 UOH851974:UOI851974 UYD851974:UYE851974 VHZ851974:VIA851974 VRV851974:VRW851974 WBR851974:WBS851974 WLN851974:WLO851974 WVJ851974:WVK851974 C917506:D917506 IX917510:IY917510 ST917510:SU917510 ACP917510:ACQ917510 AML917510:AMM917510 AWH917510:AWI917510 BGD917510:BGE917510 BPZ917510:BQA917510 BZV917510:BZW917510 CJR917510:CJS917510 CTN917510:CTO917510 DDJ917510:DDK917510 DNF917510:DNG917510 DXB917510:DXC917510 EGX917510:EGY917510 EQT917510:EQU917510 FAP917510:FAQ917510 FKL917510:FKM917510 FUH917510:FUI917510 GED917510:GEE917510 GNZ917510:GOA917510 GXV917510:GXW917510 HHR917510:HHS917510 HRN917510:HRO917510 IBJ917510:IBK917510 ILF917510:ILG917510 IVB917510:IVC917510 JEX917510:JEY917510 JOT917510:JOU917510 JYP917510:JYQ917510 KIL917510:KIM917510 KSH917510:KSI917510 LCD917510:LCE917510 LLZ917510:LMA917510 LVV917510:LVW917510 MFR917510:MFS917510 MPN917510:MPO917510 MZJ917510:MZK917510 NJF917510:NJG917510 NTB917510:NTC917510 OCX917510:OCY917510 OMT917510:OMU917510 OWP917510:OWQ917510 PGL917510:PGM917510 PQH917510:PQI917510 QAD917510:QAE917510 QJZ917510:QKA917510 QTV917510:QTW917510 RDR917510:RDS917510 RNN917510:RNO917510 RXJ917510:RXK917510 SHF917510:SHG917510 SRB917510:SRC917510 TAX917510:TAY917510 TKT917510:TKU917510 TUP917510:TUQ917510 UEL917510:UEM917510 UOH917510:UOI917510 UYD917510:UYE917510 VHZ917510:VIA917510 VRV917510:VRW917510 WBR917510:WBS917510 WLN917510:WLO917510 WVJ917510:WVK917510 C983042:D983042 IX983046:IY983046 ST983046:SU983046 ACP983046:ACQ983046 AML983046:AMM983046 AWH983046:AWI983046 BGD983046:BGE983046 BPZ983046:BQA983046 BZV983046:BZW983046 CJR983046:CJS983046 CTN983046:CTO983046 DDJ983046:DDK983046 DNF983046:DNG983046 DXB983046:DXC983046 EGX983046:EGY983046 EQT983046:EQU983046 FAP983046:FAQ983046 FKL983046:FKM983046 FUH983046:FUI983046 GED983046:GEE983046 GNZ983046:GOA983046 GXV983046:GXW983046 HHR983046:HHS983046 HRN983046:HRO983046 IBJ983046:IBK983046 ILF983046:ILG983046 IVB983046:IVC983046 JEX983046:JEY983046 JOT983046:JOU983046 JYP983046:JYQ983046 KIL983046:KIM983046 KSH983046:KSI983046 LCD983046:LCE983046 LLZ983046:LMA983046 LVV983046:LVW983046 MFR983046:MFS983046 MPN983046:MPO983046 MZJ983046:MZK983046 NJF983046:NJG983046 NTB983046:NTC983046 OCX983046:OCY983046 OMT983046:OMU983046 OWP983046:OWQ983046 PGL983046:PGM983046 PQH983046:PQI983046 QAD983046:QAE983046 QJZ983046:QKA983046 QTV983046:QTW983046 RDR983046:RDS983046 RNN983046:RNO983046 RXJ983046:RXK983046 SHF983046:SHG983046 SRB983046:SRC983046 TAX983046:TAY983046 TKT983046:TKU983046 TUP983046:TUQ983046 UEL983046:UEM983046 UOH983046:UOI983046 UYD983046:UYE983046 VHZ983046:VIA983046 VRV983046:VRW983046 WBR983046:WBS983046 WLN983046:WLO983046">
      <formula1>"Ricci Abbott, Lori Johnson, Cindy Wardwell"</formula1>
    </dataValidation>
    <dataValidation type="list" allowBlank="1" showInputMessage="1" showErrorMessage="1" sqref="WVJ983045:WVK983045 IX7:IY7 ST7:SU7 ACP7:ACQ7 AML7:AMM7 AWH7:AWI7 BGD7:BGE7 BPZ7:BQA7 BZV7:BZW7 CJR7:CJS7 CTN7:CTO7 DDJ7:DDK7 DNF7:DNG7 DXB7:DXC7 EGX7:EGY7 EQT7:EQU7 FAP7:FAQ7 FKL7:FKM7 FUH7:FUI7 GED7:GEE7 GNZ7:GOA7 GXV7:GXW7 HHR7:HHS7 HRN7:HRO7 IBJ7:IBK7 ILF7:ILG7 IVB7:IVC7 JEX7:JEY7 JOT7:JOU7 JYP7:JYQ7 KIL7:KIM7 KSH7:KSI7 LCD7:LCE7 LLZ7:LMA7 LVV7:LVW7 MFR7:MFS7 MPN7:MPO7 MZJ7:MZK7 NJF7:NJG7 NTB7:NTC7 OCX7:OCY7 OMT7:OMU7 OWP7:OWQ7 PGL7:PGM7 PQH7:PQI7 QAD7:QAE7 QJZ7:QKA7 QTV7:QTW7 RDR7:RDS7 RNN7:RNO7 RXJ7:RXK7 SHF7:SHG7 SRB7:SRC7 TAX7:TAY7 TKT7:TKU7 TUP7:TUQ7 UEL7:UEM7 UOH7:UOI7 UYD7:UYE7 VHZ7:VIA7 VRV7:VRW7 WBR7:WBS7 WLN7:WLO7 WVJ7:WVK7 C65537:D65537 IX65541:IY65541 ST65541:SU65541 ACP65541:ACQ65541 AML65541:AMM65541 AWH65541:AWI65541 BGD65541:BGE65541 BPZ65541:BQA65541 BZV65541:BZW65541 CJR65541:CJS65541 CTN65541:CTO65541 DDJ65541:DDK65541 DNF65541:DNG65541 DXB65541:DXC65541 EGX65541:EGY65541 EQT65541:EQU65541 FAP65541:FAQ65541 FKL65541:FKM65541 FUH65541:FUI65541 GED65541:GEE65541 GNZ65541:GOA65541 GXV65541:GXW65541 HHR65541:HHS65541 HRN65541:HRO65541 IBJ65541:IBK65541 ILF65541:ILG65541 IVB65541:IVC65541 JEX65541:JEY65541 JOT65541:JOU65541 JYP65541:JYQ65541 KIL65541:KIM65541 KSH65541:KSI65541 LCD65541:LCE65541 LLZ65541:LMA65541 LVV65541:LVW65541 MFR65541:MFS65541 MPN65541:MPO65541 MZJ65541:MZK65541 NJF65541:NJG65541 NTB65541:NTC65541 OCX65541:OCY65541 OMT65541:OMU65541 OWP65541:OWQ65541 PGL65541:PGM65541 PQH65541:PQI65541 QAD65541:QAE65541 QJZ65541:QKA65541 QTV65541:QTW65541 RDR65541:RDS65541 RNN65541:RNO65541 RXJ65541:RXK65541 SHF65541:SHG65541 SRB65541:SRC65541 TAX65541:TAY65541 TKT65541:TKU65541 TUP65541:TUQ65541 UEL65541:UEM65541 UOH65541:UOI65541 UYD65541:UYE65541 VHZ65541:VIA65541 VRV65541:VRW65541 WBR65541:WBS65541 WLN65541:WLO65541 WVJ65541:WVK65541 C131073:D131073 IX131077:IY131077 ST131077:SU131077 ACP131077:ACQ131077 AML131077:AMM131077 AWH131077:AWI131077 BGD131077:BGE131077 BPZ131077:BQA131077 BZV131077:BZW131077 CJR131077:CJS131077 CTN131077:CTO131077 DDJ131077:DDK131077 DNF131077:DNG131077 DXB131077:DXC131077 EGX131077:EGY131077 EQT131077:EQU131077 FAP131077:FAQ131077 FKL131077:FKM131077 FUH131077:FUI131077 GED131077:GEE131077 GNZ131077:GOA131077 GXV131077:GXW131077 HHR131077:HHS131077 HRN131077:HRO131077 IBJ131077:IBK131077 ILF131077:ILG131077 IVB131077:IVC131077 JEX131077:JEY131077 JOT131077:JOU131077 JYP131077:JYQ131077 KIL131077:KIM131077 KSH131077:KSI131077 LCD131077:LCE131077 LLZ131077:LMA131077 LVV131077:LVW131077 MFR131077:MFS131077 MPN131077:MPO131077 MZJ131077:MZK131077 NJF131077:NJG131077 NTB131077:NTC131077 OCX131077:OCY131077 OMT131077:OMU131077 OWP131077:OWQ131077 PGL131077:PGM131077 PQH131077:PQI131077 QAD131077:QAE131077 QJZ131077:QKA131077 QTV131077:QTW131077 RDR131077:RDS131077 RNN131077:RNO131077 RXJ131077:RXK131077 SHF131077:SHG131077 SRB131077:SRC131077 TAX131077:TAY131077 TKT131077:TKU131077 TUP131077:TUQ131077 UEL131077:UEM131077 UOH131077:UOI131077 UYD131077:UYE131077 VHZ131077:VIA131077 VRV131077:VRW131077 WBR131077:WBS131077 WLN131077:WLO131077 WVJ131077:WVK131077 C196609:D196609 IX196613:IY196613 ST196613:SU196613 ACP196613:ACQ196613 AML196613:AMM196613 AWH196613:AWI196613 BGD196613:BGE196613 BPZ196613:BQA196613 BZV196613:BZW196613 CJR196613:CJS196613 CTN196613:CTO196613 DDJ196613:DDK196613 DNF196613:DNG196613 DXB196613:DXC196613 EGX196613:EGY196613 EQT196613:EQU196613 FAP196613:FAQ196613 FKL196613:FKM196613 FUH196613:FUI196613 GED196613:GEE196613 GNZ196613:GOA196613 GXV196613:GXW196613 HHR196613:HHS196613 HRN196613:HRO196613 IBJ196613:IBK196613 ILF196613:ILG196613 IVB196613:IVC196613 JEX196613:JEY196613 JOT196613:JOU196613 JYP196613:JYQ196613 KIL196613:KIM196613 KSH196613:KSI196613 LCD196613:LCE196613 LLZ196613:LMA196613 LVV196613:LVW196613 MFR196613:MFS196613 MPN196613:MPO196613 MZJ196613:MZK196613 NJF196613:NJG196613 NTB196613:NTC196613 OCX196613:OCY196613 OMT196613:OMU196613 OWP196613:OWQ196613 PGL196613:PGM196613 PQH196613:PQI196613 QAD196613:QAE196613 QJZ196613:QKA196613 QTV196613:QTW196613 RDR196613:RDS196613 RNN196613:RNO196613 RXJ196613:RXK196613 SHF196613:SHG196613 SRB196613:SRC196613 TAX196613:TAY196613 TKT196613:TKU196613 TUP196613:TUQ196613 UEL196613:UEM196613 UOH196613:UOI196613 UYD196613:UYE196613 VHZ196613:VIA196613 VRV196613:VRW196613 WBR196613:WBS196613 WLN196613:WLO196613 WVJ196613:WVK196613 C262145:D262145 IX262149:IY262149 ST262149:SU262149 ACP262149:ACQ262149 AML262149:AMM262149 AWH262149:AWI262149 BGD262149:BGE262149 BPZ262149:BQA262149 BZV262149:BZW262149 CJR262149:CJS262149 CTN262149:CTO262149 DDJ262149:DDK262149 DNF262149:DNG262149 DXB262149:DXC262149 EGX262149:EGY262149 EQT262149:EQU262149 FAP262149:FAQ262149 FKL262149:FKM262149 FUH262149:FUI262149 GED262149:GEE262149 GNZ262149:GOA262149 GXV262149:GXW262149 HHR262149:HHS262149 HRN262149:HRO262149 IBJ262149:IBK262149 ILF262149:ILG262149 IVB262149:IVC262149 JEX262149:JEY262149 JOT262149:JOU262149 JYP262149:JYQ262149 KIL262149:KIM262149 KSH262149:KSI262149 LCD262149:LCE262149 LLZ262149:LMA262149 LVV262149:LVW262149 MFR262149:MFS262149 MPN262149:MPO262149 MZJ262149:MZK262149 NJF262149:NJG262149 NTB262149:NTC262149 OCX262149:OCY262149 OMT262149:OMU262149 OWP262149:OWQ262149 PGL262149:PGM262149 PQH262149:PQI262149 QAD262149:QAE262149 QJZ262149:QKA262149 QTV262149:QTW262149 RDR262149:RDS262149 RNN262149:RNO262149 RXJ262149:RXK262149 SHF262149:SHG262149 SRB262149:SRC262149 TAX262149:TAY262149 TKT262149:TKU262149 TUP262149:TUQ262149 UEL262149:UEM262149 UOH262149:UOI262149 UYD262149:UYE262149 VHZ262149:VIA262149 VRV262149:VRW262149 WBR262149:WBS262149 WLN262149:WLO262149 WVJ262149:WVK262149 C327681:D327681 IX327685:IY327685 ST327685:SU327685 ACP327685:ACQ327685 AML327685:AMM327685 AWH327685:AWI327685 BGD327685:BGE327685 BPZ327685:BQA327685 BZV327685:BZW327685 CJR327685:CJS327685 CTN327685:CTO327685 DDJ327685:DDK327685 DNF327685:DNG327685 DXB327685:DXC327685 EGX327685:EGY327685 EQT327685:EQU327685 FAP327685:FAQ327685 FKL327685:FKM327685 FUH327685:FUI327685 GED327685:GEE327685 GNZ327685:GOA327685 GXV327685:GXW327685 HHR327685:HHS327685 HRN327685:HRO327685 IBJ327685:IBK327685 ILF327685:ILG327685 IVB327685:IVC327685 JEX327685:JEY327685 JOT327685:JOU327685 JYP327685:JYQ327685 KIL327685:KIM327685 KSH327685:KSI327685 LCD327685:LCE327685 LLZ327685:LMA327685 LVV327685:LVW327685 MFR327685:MFS327685 MPN327685:MPO327685 MZJ327685:MZK327685 NJF327685:NJG327685 NTB327685:NTC327685 OCX327685:OCY327685 OMT327685:OMU327685 OWP327685:OWQ327685 PGL327685:PGM327685 PQH327685:PQI327685 QAD327685:QAE327685 QJZ327685:QKA327685 QTV327685:QTW327685 RDR327685:RDS327685 RNN327685:RNO327685 RXJ327685:RXK327685 SHF327685:SHG327685 SRB327685:SRC327685 TAX327685:TAY327685 TKT327685:TKU327685 TUP327685:TUQ327685 UEL327685:UEM327685 UOH327685:UOI327685 UYD327685:UYE327685 VHZ327685:VIA327685 VRV327685:VRW327685 WBR327685:WBS327685 WLN327685:WLO327685 WVJ327685:WVK327685 C393217:D393217 IX393221:IY393221 ST393221:SU393221 ACP393221:ACQ393221 AML393221:AMM393221 AWH393221:AWI393221 BGD393221:BGE393221 BPZ393221:BQA393221 BZV393221:BZW393221 CJR393221:CJS393221 CTN393221:CTO393221 DDJ393221:DDK393221 DNF393221:DNG393221 DXB393221:DXC393221 EGX393221:EGY393221 EQT393221:EQU393221 FAP393221:FAQ393221 FKL393221:FKM393221 FUH393221:FUI393221 GED393221:GEE393221 GNZ393221:GOA393221 GXV393221:GXW393221 HHR393221:HHS393221 HRN393221:HRO393221 IBJ393221:IBK393221 ILF393221:ILG393221 IVB393221:IVC393221 JEX393221:JEY393221 JOT393221:JOU393221 JYP393221:JYQ393221 KIL393221:KIM393221 KSH393221:KSI393221 LCD393221:LCE393221 LLZ393221:LMA393221 LVV393221:LVW393221 MFR393221:MFS393221 MPN393221:MPO393221 MZJ393221:MZK393221 NJF393221:NJG393221 NTB393221:NTC393221 OCX393221:OCY393221 OMT393221:OMU393221 OWP393221:OWQ393221 PGL393221:PGM393221 PQH393221:PQI393221 QAD393221:QAE393221 QJZ393221:QKA393221 QTV393221:QTW393221 RDR393221:RDS393221 RNN393221:RNO393221 RXJ393221:RXK393221 SHF393221:SHG393221 SRB393221:SRC393221 TAX393221:TAY393221 TKT393221:TKU393221 TUP393221:TUQ393221 UEL393221:UEM393221 UOH393221:UOI393221 UYD393221:UYE393221 VHZ393221:VIA393221 VRV393221:VRW393221 WBR393221:WBS393221 WLN393221:WLO393221 WVJ393221:WVK393221 C458753:D458753 IX458757:IY458757 ST458757:SU458757 ACP458757:ACQ458757 AML458757:AMM458757 AWH458757:AWI458757 BGD458757:BGE458757 BPZ458757:BQA458757 BZV458757:BZW458757 CJR458757:CJS458757 CTN458757:CTO458757 DDJ458757:DDK458757 DNF458757:DNG458757 DXB458757:DXC458757 EGX458757:EGY458757 EQT458757:EQU458757 FAP458757:FAQ458757 FKL458757:FKM458757 FUH458757:FUI458757 GED458757:GEE458757 GNZ458757:GOA458757 GXV458757:GXW458757 HHR458757:HHS458757 HRN458757:HRO458757 IBJ458757:IBK458757 ILF458757:ILG458757 IVB458757:IVC458757 JEX458757:JEY458757 JOT458757:JOU458757 JYP458757:JYQ458757 KIL458757:KIM458757 KSH458757:KSI458757 LCD458757:LCE458757 LLZ458757:LMA458757 LVV458757:LVW458757 MFR458757:MFS458757 MPN458757:MPO458757 MZJ458757:MZK458757 NJF458757:NJG458757 NTB458757:NTC458757 OCX458757:OCY458757 OMT458757:OMU458757 OWP458757:OWQ458757 PGL458757:PGM458757 PQH458757:PQI458757 QAD458757:QAE458757 QJZ458757:QKA458757 QTV458757:QTW458757 RDR458757:RDS458757 RNN458757:RNO458757 RXJ458757:RXK458757 SHF458757:SHG458757 SRB458757:SRC458757 TAX458757:TAY458757 TKT458757:TKU458757 TUP458757:TUQ458757 UEL458757:UEM458757 UOH458757:UOI458757 UYD458757:UYE458757 VHZ458757:VIA458757 VRV458757:VRW458757 WBR458757:WBS458757 WLN458757:WLO458757 WVJ458757:WVK458757 C524289:D524289 IX524293:IY524293 ST524293:SU524293 ACP524293:ACQ524293 AML524293:AMM524293 AWH524293:AWI524293 BGD524293:BGE524293 BPZ524293:BQA524293 BZV524293:BZW524293 CJR524293:CJS524293 CTN524293:CTO524293 DDJ524293:DDK524293 DNF524293:DNG524293 DXB524293:DXC524293 EGX524293:EGY524293 EQT524293:EQU524293 FAP524293:FAQ524293 FKL524293:FKM524293 FUH524293:FUI524293 GED524293:GEE524293 GNZ524293:GOA524293 GXV524293:GXW524293 HHR524293:HHS524293 HRN524293:HRO524293 IBJ524293:IBK524293 ILF524293:ILG524293 IVB524293:IVC524293 JEX524293:JEY524293 JOT524293:JOU524293 JYP524293:JYQ524293 KIL524293:KIM524293 KSH524293:KSI524293 LCD524293:LCE524293 LLZ524293:LMA524293 LVV524293:LVW524293 MFR524293:MFS524293 MPN524293:MPO524293 MZJ524293:MZK524293 NJF524293:NJG524293 NTB524293:NTC524293 OCX524293:OCY524293 OMT524293:OMU524293 OWP524293:OWQ524293 PGL524293:PGM524293 PQH524293:PQI524293 QAD524293:QAE524293 QJZ524293:QKA524293 QTV524293:QTW524293 RDR524293:RDS524293 RNN524293:RNO524293 RXJ524293:RXK524293 SHF524293:SHG524293 SRB524293:SRC524293 TAX524293:TAY524293 TKT524293:TKU524293 TUP524293:TUQ524293 UEL524293:UEM524293 UOH524293:UOI524293 UYD524293:UYE524293 VHZ524293:VIA524293 VRV524293:VRW524293 WBR524293:WBS524293 WLN524293:WLO524293 WVJ524293:WVK524293 C589825:D589825 IX589829:IY589829 ST589829:SU589829 ACP589829:ACQ589829 AML589829:AMM589829 AWH589829:AWI589829 BGD589829:BGE589829 BPZ589829:BQA589829 BZV589829:BZW589829 CJR589829:CJS589829 CTN589829:CTO589829 DDJ589829:DDK589829 DNF589829:DNG589829 DXB589829:DXC589829 EGX589829:EGY589829 EQT589829:EQU589829 FAP589829:FAQ589829 FKL589829:FKM589829 FUH589829:FUI589829 GED589829:GEE589829 GNZ589829:GOA589829 GXV589829:GXW589829 HHR589829:HHS589829 HRN589829:HRO589829 IBJ589829:IBK589829 ILF589829:ILG589829 IVB589829:IVC589829 JEX589829:JEY589829 JOT589829:JOU589829 JYP589829:JYQ589829 KIL589829:KIM589829 KSH589829:KSI589829 LCD589829:LCE589829 LLZ589829:LMA589829 LVV589829:LVW589829 MFR589829:MFS589829 MPN589829:MPO589829 MZJ589829:MZK589829 NJF589829:NJG589829 NTB589829:NTC589829 OCX589829:OCY589829 OMT589829:OMU589829 OWP589829:OWQ589829 PGL589829:PGM589829 PQH589829:PQI589829 QAD589829:QAE589829 QJZ589829:QKA589829 QTV589829:QTW589829 RDR589829:RDS589829 RNN589829:RNO589829 RXJ589829:RXK589829 SHF589829:SHG589829 SRB589829:SRC589829 TAX589829:TAY589829 TKT589829:TKU589829 TUP589829:TUQ589829 UEL589829:UEM589829 UOH589829:UOI589829 UYD589829:UYE589829 VHZ589829:VIA589829 VRV589829:VRW589829 WBR589829:WBS589829 WLN589829:WLO589829 WVJ589829:WVK589829 C655361:D655361 IX655365:IY655365 ST655365:SU655365 ACP655365:ACQ655365 AML655365:AMM655365 AWH655365:AWI655365 BGD655365:BGE655365 BPZ655365:BQA655365 BZV655365:BZW655365 CJR655365:CJS655365 CTN655365:CTO655365 DDJ655365:DDK655365 DNF655365:DNG655365 DXB655365:DXC655365 EGX655365:EGY655365 EQT655365:EQU655365 FAP655365:FAQ655365 FKL655365:FKM655365 FUH655365:FUI655365 GED655365:GEE655365 GNZ655365:GOA655365 GXV655365:GXW655365 HHR655365:HHS655365 HRN655365:HRO655365 IBJ655365:IBK655365 ILF655365:ILG655365 IVB655365:IVC655365 JEX655365:JEY655365 JOT655365:JOU655365 JYP655365:JYQ655365 KIL655365:KIM655365 KSH655365:KSI655365 LCD655365:LCE655365 LLZ655365:LMA655365 LVV655365:LVW655365 MFR655365:MFS655365 MPN655365:MPO655365 MZJ655365:MZK655365 NJF655365:NJG655365 NTB655365:NTC655365 OCX655365:OCY655365 OMT655365:OMU655365 OWP655365:OWQ655365 PGL655365:PGM655365 PQH655365:PQI655365 QAD655365:QAE655365 QJZ655365:QKA655365 QTV655365:QTW655365 RDR655365:RDS655365 RNN655365:RNO655365 RXJ655365:RXK655365 SHF655365:SHG655365 SRB655365:SRC655365 TAX655365:TAY655365 TKT655365:TKU655365 TUP655365:TUQ655365 UEL655365:UEM655365 UOH655365:UOI655365 UYD655365:UYE655365 VHZ655365:VIA655365 VRV655365:VRW655365 WBR655365:WBS655365 WLN655365:WLO655365 WVJ655365:WVK655365 C720897:D720897 IX720901:IY720901 ST720901:SU720901 ACP720901:ACQ720901 AML720901:AMM720901 AWH720901:AWI720901 BGD720901:BGE720901 BPZ720901:BQA720901 BZV720901:BZW720901 CJR720901:CJS720901 CTN720901:CTO720901 DDJ720901:DDK720901 DNF720901:DNG720901 DXB720901:DXC720901 EGX720901:EGY720901 EQT720901:EQU720901 FAP720901:FAQ720901 FKL720901:FKM720901 FUH720901:FUI720901 GED720901:GEE720901 GNZ720901:GOA720901 GXV720901:GXW720901 HHR720901:HHS720901 HRN720901:HRO720901 IBJ720901:IBK720901 ILF720901:ILG720901 IVB720901:IVC720901 JEX720901:JEY720901 JOT720901:JOU720901 JYP720901:JYQ720901 KIL720901:KIM720901 KSH720901:KSI720901 LCD720901:LCE720901 LLZ720901:LMA720901 LVV720901:LVW720901 MFR720901:MFS720901 MPN720901:MPO720901 MZJ720901:MZK720901 NJF720901:NJG720901 NTB720901:NTC720901 OCX720901:OCY720901 OMT720901:OMU720901 OWP720901:OWQ720901 PGL720901:PGM720901 PQH720901:PQI720901 QAD720901:QAE720901 QJZ720901:QKA720901 QTV720901:QTW720901 RDR720901:RDS720901 RNN720901:RNO720901 RXJ720901:RXK720901 SHF720901:SHG720901 SRB720901:SRC720901 TAX720901:TAY720901 TKT720901:TKU720901 TUP720901:TUQ720901 UEL720901:UEM720901 UOH720901:UOI720901 UYD720901:UYE720901 VHZ720901:VIA720901 VRV720901:VRW720901 WBR720901:WBS720901 WLN720901:WLO720901 WVJ720901:WVK720901 C786433:D786433 IX786437:IY786437 ST786437:SU786437 ACP786437:ACQ786437 AML786437:AMM786437 AWH786437:AWI786437 BGD786437:BGE786437 BPZ786437:BQA786437 BZV786437:BZW786437 CJR786437:CJS786437 CTN786437:CTO786437 DDJ786437:DDK786437 DNF786437:DNG786437 DXB786437:DXC786437 EGX786437:EGY786437 EQT786437:EQU786437 FAP786437:FAQ786437 FKL786437:FKM786437 FUH786437:FUI786437 GED786437:GEE786437 GNZ786437:GOA786437 GXV786437:GXW786437 HHR786437:HHS786437 HRN786437:HRO786437 IBJ786437:IBK786437 ILF786437:ILG786437 IVB786437:IVC786437 JEX786437:JEY786437 JOT786437:JOU786437 JYP786437:JYQ786437 KIL786437:KIM786437 KSH786437:KSI786437 LCD786437:LCE786437 LLZ786437:LMA786437 LVV786437:LVW786437 MFR786437:MFS786437 MPN786437:MPO786437 MZJ786437:MZK786437 NJF786437:NJG786437 NTB786437:NTC786437 OCX786437:OCY786437 OMT786437:OMU786437 OWP786437:OWQ786437 PGL786437:PGM786437 PQH786437:PQI786437 QAD786437:QAE786437 QJZ786437:QKA786437 QTV786437:QTW786437 RDR786437:RDS786437 RNN786437:RNO786437 RXJ786437:RXK786437 SHF786437:SHG786437 SRB786437:SRC786437 TAX786437:TAY786437 TKT786437:TKU786437 TUP786437:TUQ786437 UEL786437:UEM786437 UOH786437:UOI786437 UYD786437:UYE786437 VHZ786437:VIA786437 VRV786437:VRW786437 WBR786437:WBS786437 WLN786437:WLO786437 WVJ786437:WVK786437 C851969:D851969 IX851973:IY851973 ST851973:SU851973 ACP851973:ACQ851973 AML851973:AMM851973 AWH851973:AWI851973 BGD851973:BGE851973 BPZ851973:BQA851973 BZV851973:BZW851973 CJR851973:CJS851973 CTN851973:CTO851973 DDJ851973:DDK851973 DNF851973:DNG851973 DXB851973:DXC851973 EGX851973:EGY851973 EQT851973:EQU851973 FAP851973:FAQ851973 FKL851973:FKM851973 FUH851973:FUI851973 GED851973:GEE851973 GNZ851973:GOA851973 GXV851973:GXW851973 HHR851973:HHS851973 HRN851973:HRO851973 IBJ851973:IBK851973 ILF851973:ILG851973 IVB851973:IVC851973 JEX851973:JEY851973 JOT851973:JOU851973 JYP851973:JYQ851973 KIL851973:KIM851973 KSH851973:KSI851973 LCD851973:LCE851973 LLZ851973:LMA851973 LVV851973:LVW851973 MFR851973:MFS851973 MPN851973:MPO851973 MZJ851973:MZK851973 NJF851973:NJG851973 NTB851973:NTC851973 OCX851973:OCY851973 OMT851973:OMU851973 OWP851973:OWQ851973 PGL851973:PGM851973 PQH851973:PQI851973 QAD851973:QAE851973 QJZ851973:QKA851973 QTV851973:QTW851973 RDR851973:RDS851973 RNN851973:RNO851973 RXJ851973:RXK851973 SHF851973:SHG851973 SRB851973:SRC851973 TAX851973:TAY851973 TKT851973:TKU851973 TUP851973:TUQ851973 UEL851973:UEM851973 UOH851973:UOI851973 UYD851973:UYE851973 VHZ851973:VIA851973 VRV851973:VRW851973 WBR851973:WBS851973 WLN851973:WLO851973 WVJ851973:WVK851973 C917505:D917505 IX917509:IY917509 ST917509:SU917509 ACP917509:ACQ917509 AML917509:AMM917509 AWH917509:AWI917509 BGD917509:BGE917509 BPZ917509:BQA917509 BZV917509:BZW917509 CJR917509:CJS917509 CTN917509:CTO917509 DDJ917509:DDK917509 DNF917509:DNG917509 DXB917509:DXC917509 EGX917509:EGY917509 EQT917509:EQU917509 FAP917509:FAQ917509 FKL917509:FKM917509 FUH917509:FUI917509 GED917509:GEE917509 GNZ917509:GOA917509 GXV917509:GXW917509 HHR917509:HHS917509 HRN917509:HRO917509 IBJ917509:IBK917509 ILF917509:ILG917509 IVB917509:IVC917509 JEX917509:JEY917509 JOT917509:JOU917509 JYP917509:JYQ917509 KIL917509:KIM917509 KSH917509:KSI917509 LCD917509:LCE917509 LLZ917509:LMA917509 LVV917509:LVW917509 MFR917509:MFS917509 MPN917509:MPO917509 MZJ917509:MZK917509 NJF917509:NJG917509 NTB917509:NTC917509 OCX917509:OCY917509 OMT917509:OMU917509 OWP917509:OWQ917509 PGL917509:PGM917509 PQH917509:PQI917509 QAD917509:QAE917509 QJZ917509:QKA917509 QTV917509:QTW917509 RDR917509:RDS917509 RNN917509:RNO917509 RXJ917509:RXK917509 SHF917509:SHG917509 SRB917509:SRC917509 TAX917509:TAY917509 TKT917509:TKU917509 TUP917509:TUQ917509 UEL917509:UEM917509 UOH917509:UOI917509 UYD917509:UYE917509 VHZ917509:VIA917509 VRV917509:VRW917509 WBR917509:WBS917509 WLN917509:WLO917509 WVJ917509:WVK917509 C983041:D983041 IX983045:IY983045 ST983045:SU983045 ACP983045:ACQ983045 AML983045:AMM983045 AWH983045:AWI983045 BGD983045:BGE983045 BPZ983045:BQA983045 BZV983045:BZW983045 CJR983045:CJS983045 CTN983045:CTO983045 DDJ983045:DDK983045 DNF983045:DNG983045 DXB983045:DXC983045 EGX983045:EGY983045 EQT983045:EQU983045 FAP983045:FAQ983045 FKL983045:FKM983045 FUH983045:FUI983045 GED983045:GEE983045 GNZ983045:GOA983045 GXV983045:GXW983045 HHR983045:HHS983045 HRN983045:HRO983045 IBJ983045:IBK983045 ILF983045:ILG983045 IVB983045:IVC983045 JEX983045:JEY983045 JOT983045:JOU983045 JYP983045:JYQ983045 KIL983045:KIM983045 KSH983045:KSI983045 LCD983045:LCE983045 LLZ983045:LMA983045 LVV983045:LVW983045 MFR983045:MFS983045 MPN983045:MPO983045 MZJ983045:MZK983045 NJF983045:NJG983045 NTB983045:NTC983045 OCX983045:OCY983045 OMT983045:OMU983045 OWP983045:OWQ983045 PGL983045:PGM983045 PQH983045:PQI983045 QAD983045:QAE983045 QJZ983045:QKA983045 QTV983045:QTW983045 RDR983045:RDS983045 RNN983045:RNO983045 RXJ983045:RXK983045 SHF983045:SHG983045 SRB983045:SRC983045 TAX983045:TAY983045 TKT983045:TKU983045 TUP983045:TUQ983045 UEL983045:UEM983045 UOH983045:UOI983045 UYD983045:UYE983045 VHZ983045:VIA983045 VRV983045:VRW983045 WBR983045:WBS983045 WLN983045:WLO983045">
      <formula1>"Andrew Altmaier, Sandy Bourrie, Tina Clary, Alison Dyer,  Judy Gilbert, Debbie Johnson, Jamie Johnson, Bill Kuhl, Grace Parker, Dan Towle"</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Sheet1!$J$9:$J$20</xm:f>
          </x14:formula1>
          <xm:sqref>C7:E7</xm:sqref>
        </x14:dataValidation>
        <x14:dataValidation type="list" allowBlank="1" showInputMessage="1" showErrorMessage="1">
          <x14:formula1>
            <xm:f>Sheet1!$L$9:$L$11</xm:f>
          </x14:formula1>
          <xm:sqref>C8:E8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1-General directions</vt:lpstr>
      <vt:lpstr>2-Rent Schedule Section 8</vt:lpstr>
      <vt:lpstr>3-Rent Sch S8, LIHTC, FH &amp; RLP</vt:lpstr>
      <vt:lpstr>4-Mgmt Svcs Addendum A</vt:lpstr>
      <vt:lpstr>5-RSC Addendum B</vt:lpstr>
      <vt:lpstr>6-Transaction Schedules</vt:lpstr>
      <vt:lpstr>7-Commercial Schedule</vt:lpstr>
      <vt:lpstr>8-Annual Budget</vt:lpstr>
      <vt:lpstr>MH Review Worksheet (year)</vt:lpstr>
      <vt:lpstr>Budget Review Report</vt:lpstr>
      <vt:lpstr>Sheet1</vt:lpstr>
      <vt:lpstr>'1-General directions'!Print_Area</vt:lpstr>
      <vt:lpstr>'2-Rent Schedule Section 8'!Print_Area</vt:lpstr>
      <vt:lpstr>'3-Rent Sch S8, LIHTC, FH &amp; RLP'!Print_Area</vt:lpstr>
      <vt:lpstr>'4-Mgmt Svcs Addendum A'!Print_Area</vt:lpstr>
      <vt:lpstr>'5-RSC Addendum B'!Print_Area</vt:lpstr>
      <vt:lpstr>'6-Transaction Schedules'!Print_Area</vt:lpstr>
      <vt:lpstr>'7-Commercial Schedule'!Print_Area</vt:lpstr>
      <vt:lpstr>'8-Annual Budget'!Print_Area</vt:lpstr>
      <vt:lpstr>'Budget Review Report'!Print_Area</vt:lpstr>
      <vt:lpstr>restrictions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Maine State</dc:creator>
  <cp:lastModifiedBy>Alison Dyer</cp:lastModifiedBy>
  <cp:lastPrinted>2018-01-19T15:13:12Z</cp:lastPrinted>
  <dcterms:created xsi:type="dcterms:W3CDTF">2001-01-09T13:36:27Z</dcterms:created>
  <dcterms:modified xsi:type="dcterms:W3CDTF">2018-10-01T11:45:40Z</dcterms:modified>
</cp:coreProperties>
</file>